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5"/>
  </bookViews>
  <sheets>
    <sheet name="SAŽETAK" sheetId="1" r:id="rId1"/>
    <sheet name=" Račun prihoda i rashoda" sheetId="3" r:id="rId2"/>
    <sheet name="Rashodi i prihodi prema izvoru" sheetId="8" r:id="rId3"/>
    <sheet name="Rashodi prema funkcijskoj k " sheetId="11" r:id="rId4"/>
    <sheet name="Programska klasifikacija" sheetId="7" r:id="rId5"/>
    <sheet name="Račun financiranja " sheetId="9" r:id="rId6"/>
    <sheet name="Račun fin prema izvorima f" sheetId="10" r:id="rId7"/>
  </sheet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L18" i="1"/>
  <c r="K12" i="1" l="1"/>
  <c r="K16" i="1"/>
  <c r="K14" i="1"/>
  <c r="K15" i="1"/>
  <c r="L16" i="1"/>
  <c r="L15" i="1"/>
  <c r="L31" i="3" l="1"/>
  <c r="L32" i="3"/>
  <c r="L33" i="3"/>
  <c r="L42" i="3"/>
  <c r="H8" i="11"/>
  <c r="H7" i="11"/>
  <c r="L12" i="1" l="1"/>
  <c r="L77" i="3"/>
  <c r="L72" i="3"/>
  <c r="L28" i="3"/>
  <c r="L22" i="3"/>
  <c r="L19" i="3"/>
  <c r="L12" i="3"/>
  <c r="L10" i="3"/>
  <c r="I159" i="7"/>
  <c r="I155" i="7"/>
  <c r="I149" i="7"/>
  <c r="I146" i="7"/>
  <c r="I141" i="7"/>
  <c r="I120" i="7"/>
  <c r="I119" i="7"/>
  <c r="I118" i="7"/>
  <c r="I117" i="7"/>
  <c r="I100" i="7"/>
  <c r="I92" i="7"/>
  <c r="I91" i="7"/>
  <c r="I90" i="7"/>
  <c r="I87" i="7"/>
  <c r="I66" i="7"/>
  <c r="I63" i="7"/>
  <c r="I61" i="7"/>
  <c r="I34" i="7"/>
  <c r="I26" i="7"/>
  <c r="I11" i="7"/>
  <c r="I10" i="7"/>
  <c r="I9" i="7"/>
  <c r="H9" i="7"/>
  <c r="I107" i="7"/>
  <c r="I13" i="7"/>
  <c r="I12" i="7"/>
  <c r="I147" i="7"/>
  <c r="G118" i="7"/>
  <c r="G117" i="7" s="1"/>
  <c r="F117" i="7"/>
  <c r="H117" i="7"/>
  <c r="I37" i="7" l="1"/>
  <c r="I36" i="7"/>
  <c r="I35" i="7"/>
  <c r="I62" i="7"/>
  <c r="I41" i="7"/>
  <c r="I40" i="7"/>
  <c r="G90" i="7"/>
  <c r="F90" i="7"/>
  <c r="G61" i="7"/>
  <c r="F61" i="7"/>
  <c r="F6" i="8"/>
  <c r="H6" i="8" s="1"/>
  <c r="E6" i="8"/>
  <c r="D6" i="8"/>
  <c r="C6" i="8"/>
  <c r="H17" i="8"/>
  <c r="C17" i="8"/>
  <c r="G17" i="8" s="1"/>
  <c r="C20" i="8"/>
  <c r="D17" i="8"/>
  <c r="E17" i="8"/>
  <c r="F17" i="8"/>
  <c r="F24" i="8"/>
  <c r="H24" i="8" s="1"/>
  <c r="E24" i="8"/>
  <c r="C24" i="8"/>
  <c r="H27" i="8"/>
  <c r="H28" i="8"/>
  <c r="G28" i="8"/>
  <c r="G26" i="8"/>
  <c r="H26" i="8"/>
  <c r="F20" i="8"/>
  <c r="H20" i="8" s="1"/>
  <c r="E20" i="8"/>
  <c r="D20" i="8"/>
  <c r="H23" i="8"/>
  <c r="G23" i="8"/>
  <c r="H22" i="8"/>
  <c r="G22" i="8"/>
  <c r="H21" i="8"/>
  <c r="G21" i="8"/>
  <c r="H19" i="8"/>
  <c r="G19" i="8"/>
  <c r="H18" i="8"/>
  <c r="G18" i="8"/>
  <c r="F34" i="7" l="1"/>
  <c r="G34" i="7"/>
  <c r="H34" i="7"/>
  <c r="G6" i="8"/>
  <c r="G24" i="8"/>
  <c r="G20" i="8"/>
  <c r="H25" i="8"/>
  <c r="G14" i="8" l="1"/>
  <c r="H14" i="8"/>
  <c r="H13" i="8"/>
  <c r="G13" i="8"/>
  <c r="H12" i="8"/>
  <c r="G12" i="8"/>
  <c r="F9" i="8"/>
  <c r="E9" i="8"/>
  <c r="D9" i="8"/>
  <c r="C9" i="8"/>
  <c r="H11" i="8"/>
  <c r="H10" i="8"/>
  <c r="G11" i="8"/>
  <c r="G10" i="8"/>
  <c r="G8" i="8"/>
  <c r="G8" i="11"/>
  <c r="G7" i="11"/>
  <c r="L10" i="1"/>
  <c r="K10" i="1"/>
  <c r="H9" i="8" l="1"/>
  <c r="G9" i="8"/>
  <c r="K82" i="3"/>
  <c r="K80" i="3"/>
  <c r="K79" i="3"/>
  <c r="K78" i="3"/>
  <c r="K77" i="3"/>
  <c r="K76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3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1" i="3"/>
  <c r="K52" i="3"/>
  <c r="K35" i="3"/>
  <c r="K34" i="3"/>
  <c r="K33" i="3"/>
  <c r="K30" i="3"/>
  <c r="K29" i="3"/>
  <c r="K28" i="3"/>
  <c r="K27" i="3"/>
  <c r="K26" i="3"/>
  <c r="K23" i="3"/>
  <c r="K22" i="3"/>
  <c r="K21" i="3"/>
  <c r="K20" i="3"/>
  <c r="K19" i="3"/>
  <c r="L16" i="3"/>
  <c r="K18" i="3"/>
  <c r="K17" i="3"/>
  <c r="K16" i="3"/>
  <c r="K15" i="3"/>
  <c r="K14" i="3"/>
  <c r="K13" i="3"/>
  <c r="K12" i="3"/>
  <c r="J43" i="3"/>
  <c r="J42" i="3" s="1"/>
  <c r="J39" i="3"/>
  <c r="J33" i="3" s="1"/>
  <c r="J32" i="3" s="1"/>
  <c r="J31" i="3" s="1"/>
  <c r="K31" i="3" s="1"/>
  <c r="K32" i="3" l="1"/>
  <c r="J11" i="3"/>
  <c r="L14" i="1"/>
  <c r="L11" i="1"/>
  <c r="K11" i="1"/>
  <c r="J10" i="3" l="1"/>
  <c r="L11" i="3"/>
  <c r="K11" i="3"/>
  <c r="K10" i="3" l="1"/>
</calcChain>
</file>

<file path=xl/sharedStrings.xml><?xml version="1.0" encoding="utf-8"?>
<sst xmlns="http://schemas.openxmlformats.org/spreadsheetml/2006/main" count="400" uniqueCount="189">
  <si>
    <t>PRIHODI UKUPNO</t>
  </si>
  <si>
    <t>RASHODI UKUPNO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</si>
  <si>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</si>
  <si>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</si>
  <si>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</si>
  <si>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</si>
  <si>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</si>
  <si>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</si>
  <si>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</si>
  <si>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</si>
  <si>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</si>
  <si>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</si>
  <si>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</si>
  <si>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</si>
  <si>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</si>
  <si>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…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</si>
  <si>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</si>
  <si>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</si>
  <si>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</si>
  <si>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</si>
  <si>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</si>
  <si>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</si>
  <si>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 xml:space="preserve"> Prihodi od prodaje proizvoda i robe te pruženih usluga i prihodi od donacija</t>
  </si>
  <si>
    <t>….</t>
  </si>
  <si>
    <t>Plaće (Bruto)</t>
  </si>
  <si>
    <t>Plaće za redovan rad</t>
  </si>
  <si>
    <t>Naknade troškova zaposlenima</t>
  </si>
  <si>
    <t>Službena putovanja</t>
  </si>
  <si>
    <t>31 Vlastiti prihodi</t>
  </si>
  <si>
    <t>3 Vlastiti prihodi</t>
  </si>
  <si>
    <t>21 Doprinosi za mirovinsko osiguranje</t>
  </si>
  <si>
    <t>2 Doprinosi</t>
  </si>
  <si>
    <t>12 Sredstva učešća za pomoći</t>
  </si>
  <si>
    <t>11 Opći prihodi i primici</t>
  </si>
  <si>
    <t>1 Opći prihodi i primici</t>
  </si>
  <si>
    <t>UKUPNO RASHODI</t>
  </si>
  <si>
    <t xml:space="preserve">UKUPNO PRIHODI </t>
  </si>
  <si>
    <t>IZVJEŠTAJ O PRIHODIMA I RASHODIMA PREMA IZVORIMA FINANCIRANJA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</si>
  <si>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</si>
  <si>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</si>
  <si>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</si>
  <si>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</si>
  <si>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</si>
  <si>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</si>
  <si>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</si>
  <si>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</si>
  <si>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>IZVJEŠTAJ O RASHODIMA PREMA FUNKCIJSKOJ KLASIFIKACIJI</t>
  </si>
  <si>
    <t>5=4/3*100</t>
  </si>
  <si>
    <t>TEKUĆI PLAN 2023.*</t>
  </si>
  <si>
    <t>INDEKS**</t>
  </si>
  <si>
    <t>TEKUĆI PLAN 2023.**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</si>
  <si>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</si>
  <si>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</si>
  <si>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</si>
  <si>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</si>
  <si>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</si>
  <si>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</si>
  <si>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</si>
  <si>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</si>
  <si>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 I  RAČUNA FINANCIRANJA</t>
  </si>
  <si>
    <t>SAŽETAK  RAČUNA PRIHODA I RASHODA</t>
  </si>
  <si>
    <t>SAŽETAK RAČUNA FINANCIRANJA</t>
  </si>
  <si>
    <t>PRENESENI VIŠAK/MANJAK IZ PRETHODNE GODINE</t>
  </si>
  <si>
    <t>PRIJENOS  VIŠKA/MANJKA U SLJEDEĆE RAZDOBLJE</t>
  </si>
  <si>
    <t xml:space="preserve"> RAČUN PRIHODA I RASHODA </t>
  </si>
  <si>
    <t xml:space="preserve"> RAČUN FINANCIRANJA</t>
  </si>
  <si>
    <t>OSNOVNA GLAZBENA ŠKOLA LOVRO PL. MATAČIĆ OMIŠ</t>
  </si>
  <si>
    <t>IZVJEŠTAJ O IZVRŠENJU FINANCIJSKOG PLANA PRORAČUNSKOG KORISNIKA JEDINICE LOKALNE I PODRUČNE (REGIONALNE) SAMOUPRAVE ZA  2023. GODINU</t>
  </si>
  <si>
    <t xml:space="preserve">OSTVARENJE/IZVRŠENJE 
2022. </t>
  </si>
  <si>
    <t xml:space="preserve">OSTVARENJE/IZVRŠENJE 
2023. </t>
  </si>
  <si>
    <t xml:space="preserve">IZVRŠENJE 
2022. </t>
  </si>
  <si>
    <t xml:space="preserve">IZVRŠENJE 
2023. </t>
  </si>
  <si>
    <t xml:space="preserve">OSTVARENJE/IZVRŠENJE 2023. </t>
  </si>
  <si>
    <t xml:space="preserve">OSTVARENJE/IZVRŠENJE 2022. </t>
  </si>
  <si>
    <t xml:space="preserve"> IZVRŠENJE 2023. </t>
  </si>
  <si>
    <t>Tekuća pomoć iz državnog proračuna</t>
  </si>
  <si>
    <t>Tekuća pomoć iz proračuna Grada Omiša</t>
  </si>
  <si>
    <t>Prihodi od imovine</t>
  </si>
  <si>
    <t>Pomoći PK iz proračuna koji im nije nadležan</t>
  </si>
  <si>
    <t>Prihodi od financijske imovine</t>
  </si>
  <si>
    <t>Kamate na depozite po viđenju</t>
  </si>
  <si>
    <t>Prihodi od upravnih i administrativnih pristojbi, pristojbi po posebnim propisima i naknada</t>
  </si>
  <si>
    <t>Prihodi po posebnim propisima</t>
  </si>
  <si>
    <t>Sufinanciranje cijene usluge, participacije i slično</t>
  </si>
  <si>
    <t>Donacije od pravnih i fizičkih osoba izvan općeg proračuna</t>
  </si>
  <si>
    <t>Tekuće donacije od fizičkih osoba</t>
  </si>
  <si>
    <t>Tekuće donacije od trgovačkih društava</t>
  </si>
  <si>
    <t>Tekuće domacije od ostalih subjekata izvan općeg proračuna</t>
  </si>
  <si>
    <t>Kapitalne donacije od fizičkih osoba</t>
  </si>
  <si>
    <t>Prihod iz nadeležnog proračuna i od HZZO-a temeljem ugovornih obveza</t>
  </si>
  <si>
    <t>Prihod iz nadležnog proračuna za financiranje redovne djelatnosti proračunskog korisnika</t>
  </si>
  <si>
    <t>Prihod iz nadležnog proračuna za financiranje rashoda poslovanja</t>
  </si>
  <si>
    <t>Plaće za prekovremeni rad</t>
  </si>
  <si>
    <t>Ostali rashodi za zaposlene</t>
  </si>
  <si>
    <t>Doprinosi na plaće</t>
  </si>
  <si>
    <t>Doprinosi za obvezno zdravstveno osiguranje</t>
  </si>
  <si>
    <t>Doprinosi za obvezno osiguranje u slučaju nezaposlenosti</t>
  </si>
  <si>
    <t>Naknada za prijevoz na posao i s posla</t>
  </si>
  <si>
    <t>Rashodi za maetrijal i energiju</t>
  </si>
  <si>
    <t>Električna energija</t>
  </si>
  <si>
    <t>Sitni inventar</t>
  </si>
  <si>
    <t xml:space="preserve">RAZLIKA - VIŠAK MANJAK </t>
  </si>
  <si>
    <t>Ostale naknade troškova zaposlenima</t>
  </si>
  <si>
    <t>Uredski materijal i ostali materijalni rashodi</t>
  </si>
  <si>
    <t>Materijal i sirovine</t>
  </si>
  <si>
    <t xml:space="preserve">Materijal i dijelovi za tekuće i investicijsko održavanje </t>
  </si>
  <si>
    <t>Rashodi za usluge</t>
  </si>
  <si>
    <t>Usluge telefona, pošte, prijevoza</t>
  </si>
  <si>
    <t>Usluge tekućeg i investicijskog održavanja</t>
  </si>
  <si>
    <t>Usluge promidžbe i informiranja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</si>
  <si>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</si>
  <si>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</si>
  <si>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</si>
  <si>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</si>
  <si>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</si>
  <si>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</si>
  <si>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Naknade troškova službenog puta</t>
  </si>
  <si>
    <t>Ostali nespomenuti rashodi poslovanja</t>
  </si>
  <si>
    <t>Reprezentacija</t>
  </si>
  <si>
    <t>Članarine</t>
  </si>
  <si>
    <t>Naknade i pristojbe</t>
  </si>
  <si>
    <t>Troškovi sudskih postupaka</t>
  </si>
  <si>
    <t>Financijski rashodi</t>
  </si>
  <si>
    <t>Ostali financijski rashodi</t>
  </si>
  <si>
    <t>Zatezne kamate</t>
  </si>
  <si>
    <t>Rashodi za nabavu proizvedene dugotrajne imovine</t>
  </si>
  <si>
    <t>Postrojenja i oprema</t>
  </si>
  <si>
    <t>Uredska oprema i namještaj</t>
  </si>
  <si>
    <t>Oprema za održavanje i zaštitu</t>
  </si>
  <si>
    <t>Sportska i glazbena oprema</t>
  </si>
  <si>
    <t>Bankarske usluge i usluge platnog prometa</t>
  </si>
  <si>
    <t>Stručno usavršavanje zaposlenika</t>
  </si>
  <si>
    <t>Službena,radna i zaštitna odjeća i obuća</t>
  </si>
  <si>
    <t>Negativne tečajne razlike</t>
  </si>
  <si>
    <t>IZVORNI PLAN 2023.</t>
  </si>
  <si>
    <t xml:space="preserve">PRENESENI VIŠAK/MANJAK IZ PRETHODNE GODINE </t>
  </si>
  <si>
    <t>09 Obrazovanje</t>
  </si>
  <si>
    <t>091 Predškolsko i osnovno obrazovanje</t>
  </si>
  <si>
    <t>4 Prihodi za posebne namjene</t>
  </si>
  <si>
    <t>3.2.Vlastiti prihodi</t>
  </si>
  <si>
    <t>4.4.Prihod za posebne namjene-Decentralizacija</t>
  </si>
  <si>
    <t>4.8.Prihod za posebne namjene proračunskih korisnika</t>
  </si>
  <si>
    <t>5 Pomoći</t>
  </si>
  <si>
    <t>5.4. Pomoć proračunskim korisnicima SDŽ</t>
  </si>
  <si>
    <t>6.2. Donacije proračunski korisnicima SDŽ</t>
  </si>
  <si>
    <t>6 Donacije</t>
  </si>
  <si>
    <t>4.8. Prihod za posebne namjene proračunskih korisnika-prenesena sredstva</t>
  </si>
  <si>
    <t>5.4. Pomoć proračunskim korisnicima SDŽ-prenesena sredstva</t>
  </si>
  <si>
    <t>RKP broj: 48937</t>
  </si>
  <si>
    <t>Osnovna glazbena škola Lovro pl. Matačić Omiš</t>
  </si>
  <si>
    <t>Aktivnost A400103</t>
  </si>
  <si>
    <t>Natjecanja, manifestacije i ostalo</t>
  </si>
  <si>
    <t>Prihod za posebne namjene proračunskog korisnika</t>
  </si>
  <si>
    <t>Izvor financiranja 6.2.</t>
  </si>
  <si>
    <t>Izvor financiranja 4.8.</t>
  </si>
  <si>
    <t>Donacije</t>
  </si>
  <si>
    <t>Program 4030</t>
  </si>
  <si>
    <t>Osnovnoškolsko obrazovanje</t>
  </si>
  <si>
    <t>Aktivnost A403001</t>
  </si>
  <si>
    <t>Rashodi djelatnosti</t>
  </si>
  <si>
    <t>Izvor financiranja 4.4</t>
  </si>
  <si>
    <t>Prihod za posebne namjene proračunskog korisnika-Decentralizacija</t>
  </si>
  <si>
    <t>Izvor financiranja 5.4.</t>
  </si>
  <si>
    <t>Pomoć proračunskim korisnicima SDŽ</t>
  </si>
  <si>
    <t>Pomoć proračunskim korisnicima SDŽ-prenesena sredstva</t>
  </si>
  <si>
    <t>Izvor financiranja 3.2.</t>
  </si>
  <si>
    <t>Vlastiti prihodi proračunskih korisnika</t>
  </si>
  <si>
    <t>Aktivnost A403002</t>
  </si>
  <si>
    <t>Izgradnja i uređenje objekata te nabava i održavanje opreme</t>
  </si>
  <si>
    <t>Prihod za posebne namjene proračunskog korisnika-prenesena sredstva</t>
  </si>
  <si>
    <t>Aktivnost A403003</t>
  </si>
  <si>
    <t>Pravno zastupanje, naknada štete i ostalo</t>
  </si>
  <si>
    <t>Pomoć proračunskim korisnicima</t>
  </si>
  <si>
    <t>IZVJEŠTAJ PO PROGRAMSKOJ I EKONOMSKOJ KLASIFIKACIJI TE IZVORIMA FINANCIRANJA</t>
  </si>
  <si>
    <t>Usluge telefona, pošte i prijevoza</t>
  </si>
  <si>
    <t>Naknade troškova službenog puta osobama izvan radnog odnosa</t>
  </si>
  <si>
    <t>Izvor financriranja 6.2.</t>
  </si>
  <si>
    <t>Rashodi za materijal i energiju</t>
  </si>
  <si>
    <t>Energija</t>
  </si>
  <si>
    <t>Materijal i dijelovi za tekuće i investicijsko održavanje</t>
  </si>
  <si>
    <t>Naknade za prijevoz na posao i s posla</t>
  </si>
  <si>
    <t>Rashod za materijal i energiju</t>
  </si>
  <si>
    <t>Sitni inventar i auto gume</t>
  </si>
  <si>
    <t>uredska oprema i namještaj</t>
  </si>
  <si>
    <t>Glazbeni instrumenti i oprema</t>
  </si>
  <si>
    <t>Doprinosi za obvezno zdravstveno osiguranje u slučaju nezaposlenosti</t>
  </si>
  <si>
    <t>IZVORNI PLAN  2023.</t>
  </si>
  <si>
    <t>REBALANS 2023.</t>
  </si>
  <si>
    <t xml:space="preserve">PRIJENOS VIŠKA/MANJKA U SLJEDEĆE RAZDOBLJE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</si>
</sst>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 applyProtection="1">
      <alignment horizontal="right" wrapText="1"/>
    </xf>
    <xf numFmtId="0" fontId="11" fillId="3" borderId="1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3" xfId="0" quotePrefix="1" applyNumberFormat="1" applyFont="1" applyFill="1" applyBorder="1" applyAlignment="1" applyProtection="1">
      <alignment horizontal="center" vertical="center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0" fillId="0" borderId="3" xfId="0" applyBorder="1"/>
    <xf numFmtId="0" fontId="9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 indent="1"/>
    </xf>
    <xf numFmtId="0" fontId="10" fillId="2" borderId="3" xfId="0" applyFont="1" applyFill="1" applyBorder="1" applyAlignment="1">
      <alignment horizontal="left" vertical="center" indent="1"/>
    </xf>
    <xf numFmtId="0" fontId="10" fillId="2" borderId="3" xfId="0" quotePrefix="1" applyFont="1" applyFill="1" applyBorder="1" applyAlignment="1">
      <alignment horizontal="left" vertical="center" wrapText="1" indent="1"/>
    </xf>
    <xf numFmtId="0" fontId="10" fillId="2" borderId="3" xfId="0" applyFont="1" applyFill="1" applyBorder="1" applyAlignment="1">
      <alignment horizontal="left"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9" fillId="3" borderId="2" xfId="0" applyNumberFormat="1" applyFont="1" applyFill="1" applyBorder="1" applyAlignment="1" applyProtection="1">
      <alignment vertical="center"/>
    </xf>
    <xf numFmtId="0" fontId="0" fillId="3" borderId="0" xfId="0" applyFill="1"/>
    <xf numFmtId="0" fontId="6" fillId="3" borderId="3" xfId="0" applyNumberFormat="1" applyFont="1" applyFill="1" applyBorder="1" applyAlignment="1" applyProtection="1">
      <alignment horizontal="center" vertical="center" wrapText="1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3" fontId="3" fillId="2" borderId="4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2" borderId="0" xfId="0" applyNumberFormat="1" applyFont="1" applyFill="1" applyBorder="1" applyAlignment="1" applyProtection="1">
      <alignment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2" fillId="2" borderId="0" xfId="0" applyFont="1" applyFill="1" applyAlignment="1">
      <alignment wrapText="1"/>
    </xf>
    <xf numFmtId="0" fontId="1" fillId="2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right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/>
    <xf numFmtId="0" fontId="7" fillId="2" borderId="0" xfId="0" quotePrefix="1" applyNumberFormat="1" applyFont="1" applyFill="1" applyBorder="1" applyAlignment="1" applyProtection="1">
      <alignment horizontal="left" wrapText="1"/>
    </xf>
    <xf numFmtId="0" fontId="8" fillId="2" borderId="0" xfId="0" applyNumberFormat="1" applyFont="1" applyFill="1" applyBorder="1" applyAlignment="1" applyProtection="1">
      <alignment wrapText="1"/>
    </xf>
    <xf numFmtId="3" fontId="5" fillId="2" borderId="0" xfId="0" applyNumberFormat="1" applyFont="1" applyFill="1" applyBorder="1" applyAlignment="1">
      <alignment horizontal="right"/>
    </xf>
    <xf numFmtId="0" fontId="6" fillId="3" borderId="3" xfId="0" applyNumberFormat="1" applyFont="1" applyFill="1" applyBorder="1" applyAlignment="1" applyProtection="1">
      <alignment horizontal="right"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3" fontId="3" fillId="3" borderId="3" xfId="0" applyNumberFormat="1" applyFont="1" applyFill="1" applyBorder="1" applyAlignment="1">
      <alignment horizontal="right"/>
    </xf>
    <xf numFmtId="0" fontId="0" fillId="3" borderId="3" xfId="0" applyFill="1" applyBorder="1"/>
    <xf numFmtId="0" fontId="0" fillId="2" borderId="3" xfId="0" applyFill="1" applyBorder="1"/>
    <xf numFmtId="0" fontId="11" fillId="3" borderId="3" xfId="0" applyFont="1" applyFill="1" applyBorder="1" applyAlignment="1">
      <alignment horizontal="left" vertical="center"/>
    </xf>
    <xf numFmtId="0" fontId="11" fillId="3" borderId="3" xfId="0" applyNumberFormat="1" applyFont="1" applyFill="1" applyBorder="1" applyAlignment="1" applyProtection="1">
      <alignment horizontal="left" vertical="center"/>
    </xf>
    <xf numFmtId="0" fontId="11" fillId="3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2" fontId="0" fillId="3" borderId="3" xfId="0" applyNumberFormat="1" applyFill="1" applyBorder="1"/>
    <xf numFmtId="2" fontId="0" fillId="2" borderId="3" xfId="0" applyNumberFormat="1" applyFill="1" applyBorder="1"/>
    <xf numFmtId="2" fontId="0" fillId="0" borderId="3" xfId="0" applyNumberFormat="1" applyBorder="1"/>
    <xf numFmtId="0" fontId="6" fillId="3" borderId="3" xfId="0" quotePrefix="1" applyNumberFormat="1" applyFont="1" applyFill="1" applyBorder="1" applyAlignment="1" applyProtection="1">
      <alignment horizontal="right" vertical="center" wrapText="1"/>
    </xf>
    <xf numFmtId="2" fontId="6" fillId="3" borderId="3" xfId="0" applyNumberFormat="1" applyFont="1" applyFill="1" applyBorder="1" applyAlignment="1" applyProtection="1">
      <alignment horizontal="right" vertical="center" wrapText="1"/>
    </xf>
    <xf numFmtId="3" fontId="3" fillId="3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3" fontId="6" fillId="2" borderId="3" xfId="0" applyNumberFormat="1" applyFont="1" applyFill="1" applyBorder="1" applyAlignment="1" applyProtection="1">
      <alignment horizontal="right" wrapText="1"/>
    </xf>
    <xf numFmtId="2" fontId="1" fillId="0" borderId="3" xfId="0" applyNumberFormat="1" applyFont="1" applyBorder="1"/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1" fillId="3" borderId="3" xfId="0" applyFont="1" applyFill="1" applyBorder="1"/>
    <xf numFmtId="2" fontId="1" fillId="3" borderId="3" xfId="0" applyNumberFormat="1" applyFont="1" applyFill="1" applyBorder="1"/>
    <xf numFmtId="0" fontId="19" fillId="0" borderId="3" xfId="0" applyFont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3" fontId="3" fillId="3" borderId="4" xfId="0" applyNumberFormat="1" applyFont="1" applyFill="1" applyBorder="1" applyAlignment="1">
      <alignment horizontal="left" vertical="center"/>
    </xf>
    <xf numFmtId="3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 wrapText="1"/>
    </xf>
    <xf numFmtId="0" fontId="19" fillId="3" borderId="3" xfId="0" applyFont="1" applyFill="1" applyBorder="1" applyAlignment="1">
      <alignment horizontal="left" vertical="center" wrapText="1"/>
    </xf>
    <xf numFmtId="0" fontId="20" fillId="3" borderId="3" xfId="0" applyFont="1" applyFill="1" applyBorder="1" applyAlignment="1">
      <alignment horizontal="left" vertical="center" wrapText="1"/>
    </xf>
    <xf numFmtId="0" fontId="17" fillId="2" borderId="5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7" fillId="2" borderId="0" xfId="0" quotePrefix="1" applyNumberFormat="1" applyFont="1" applyFill="1" applyBorder="1" applyAlignment="1" applyProtection="1">
      <alignment horizontal="left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11" fillId="2" borderId="1" xfId="0" quotePrefix="1" applyNumberFormat="1" applyFont="1" applyFill="1" applyBorder="1" applyAlignment="1" applyProtection="1">
      <alignment horizontal="left" vertical="center" wrapText="1"/>
    </xf>
    <xf numFmtId="0" fontId="9" fillId="2" borderId="2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horizontal="center" vertical="center" wrapText="1"/>
    </xf>
    <xf numFmtId="0" fontId="6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0" fontId="12" fillId="0" borderId="0" xfId="0" applyFont="1" applyAlignment="1">
      <alignment wrapText="1"/>
    </xf>
    <xf numFmtId="0" fontId="18" fillId="0" borderId="0" xfId="0" applyFont="1" applyAlignment="1">
      <alignment horizontal="center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6"/>
  <sheetViews>
    <sheetView workbookViewId="0">
      <selection activeCell="K18" sqref="K18"/>
    </sheetView>
  </sheetViews>
  <sheetFormatPr defaultRowHeight="15" x14ac:dyDescent="0.25"/>
  <cols>
    <col min="6" max="10" width="25.28515625" customWidth="1"/>
    <col min="11" max="12" width="15.7109375" customWidth="1"/>
  </cols>
  <sheetData>
    <row r="1" spans="2:12" ht="42" customHeight="1" x14ac:dyDescent="0.25">
      <c r="B1" s="119" t="s">
        <v>67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2:12" ht="18" customHeight="1" x14ac:dyDescent="0.25">
      <c r="B2" s="46"/>
      <c r="C2" s="46"/>
      <c r="D2" s="46"/>
      <c r="E2" s="46"/>
      <c r="F2" s="118" t="s">
        <v>66</v>
      </c>
      <c r="G2" s="118"/>
      <c r="H2" s="118"/>
      <c r="I2" s="118"/>
      <c r="J2" s="118"/>
      <c r="K2" s="46"/>
      <c r="L2" s="47"/>
    </row>
    <row r="3" spans="2:12" ht="15.75" customHeight="1" x14ac:dyDescent="0.25">
      <c r="B3" s="119" t="s">
        <v>11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</row>
    <row r="4" spans="2:12" ht="36" customHeight="1" x14ac:dyDescent="0.25">
      <c r="B4" s="99"/>
      <c r="C4" s="99"/>
      <c r="D4" s="99"/>
      <c r="E4" s="46"/>
      <c r="F4" s="46"/>
      <c r="G4" s="46"/>
      <c r="H4" s="46"/>
      <c r="I4" s="46"/>
      <c r="J4" s="48"/>
      <c r="K4" s="48"/>
      <c r="L4" s="47"/>
    </row>
    <row r="5" spans="2:12" ht="18" customHeight="1" x14ac:dyDescent="0.25">
      <c r="B5" s="119" t="s">
        <v>59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</row>
    <row r="6" spans="2:12" ht="18" customHeight="1" x14ac:dyDescent="0.25">
      <c r="B6" s="49"/>
      <c r="C6" s="50"/>
      <c r="D6" s="50"/>
      <c r="E6" s="50"/>
      <c r="F6" s="50"/>
      <c r="G6" s="50"/>
      <c r="H6" s="50"/>
      <c r="I6" s="50"/>
      <c r="J6" s="50"/>
      <c r="K6" s="50"/>
      <c r="L6" s="47"/>
    </row>
    <row r="7" spans="2:12" x14ac:dyDescent="0.25">
      <c r="B7" s="95" t="s">
        <v>60</v>
      </c>
      <c r="C7" s="95"/>
      <c r="D7" s="95"/>
      <c r="E7" s="95"/>
      <c r="F7" s="95"/>
      <c r="G7" s="51"/>
      <c r="H7" s="51"/>
      <c r="I7" s="51"/>
      <c r="J7" s="51"/>
      <c r="K7" s="52"/>
      <c r="L7" s="47"/>
    </row>
    <row r="8" spans="2:12" ht="25.5" x14ac:dyDescent="0.25">
      <c r="B8" s="103" t="s">
        <v>6</v>
      </c>
      <c r="C8" s="104"/>
      <c r="D8" s="104"/>
      <c r="E8" s="104"/>
      <c r="F8" s="105"/>
      <c r="G8" s="27" t="s">
        <v>68</v>
      </c>
      <c r="H8" s="1" t="s">
        <v>134</v>
      </c>
      <c r="I8" s="1" t="s">
        <v>187</v>
      </c>
      <c r="J8" s="27" t="s">
        <v>69</v>
      </c>
      <c r="K8" s="1" t="s">
        <v>16</v>
      </c>
      <c r="L8" s="1" t="s">
        <v>49</v>
      </c>
    </row>
    <row r="9" spans="2:12" s="30" customFormat="1" ht="11.25" x14ac:dyDescent="0.2">
      <c r="B9" s="106">
        <v>1</v>
      </c>
      <c r="C9" s="106"/>
      <c r="D9" s="106"/>
      <c r="E9" s="106"/>
      <c r="F9" s="107"/>
      <c r="G9" s="29">
        <v>2</v>
      </c>
      <c r="H9" s="28">
        <v>3</v>
      </c>
      <c r="I9" s="28">
        <v>4</v>
      </c>
      <c r="J9" s="28">
        <v>5</v>
      </c>
      <c r="K9" s="28" t="s">
        <v>18</v>
      </c>
      <c r="L9" s="28" t="s">
        <v>19</v>
      </c>
    </row>
    <row r="10" spans="2:12" s="30" customFormat="1" ht="12.75" x14ac:dyDescent="0.2">
      <c r="B10" s="113" t="s">
        <v>135</v>
      </c>
      <c r="C10" s="114"/>
      <c r="D10" s="114"/>
      <c r="E10" s="114"/>
      <c r="F10" s="115"/>
      <c r="G10" s="70">
        <v>22548</v>
      </c>
      <c r="H10" s="58">
        <v>6220</v>
      </c>
      <c r="I10" s="58">
        <v>6195</v>
      </c>
      <c r="J10" s="58">
        <v>6195</v>
      </c>
      <c r="K10" s="71">
        <f>J10/G10*100</f>
        <v>27.474720596061736</v>
      </c>
      <c r="L10" s="58">
        <f>J10/I10*100</f>
        <v>100</v>
      </c>
    </row>
    <row r="11" spans="2:12" x14ac:dyDescent="0.25">
      <c r="B11" s="125" t="s">
        <v>0</v>
      </c>
      <c r="C11" s="98"/>
      <c r="D11" s="98"/>
      <c r="E11" s="98"/>
      <c r="F11" s="126"/>
      <c r="G11" s="20">
        <v>619270</v>
      </c>
      <c r="H11" s="20">
        <v>742643</v>
      </c>
      <c r="I11" s="20">
        <v>776775</v>
      </c>
      <c r="J11" s="20">
        <v>762204.75</v>
      </c>
      <c r="K11" s="20">
        <f>J11/G11*100</f>
        <v>123.08116814959548</v>
      </c>
      <c r="L11" s="20">
        <f>J11/I11*100</f>
        <v>98.124263782948731</v>
      </c>
    </row>
    <row r="12" spans="2:12" x14ac:dyDescent="0.25">
      <c r="B12" s="108" t="s">
        <v>52</v>
      </c>
      <c r="C12" s="109"/>
      <c r="D12" s="109"/>
      <c r="E12" s="109"/>
      <c r="F12" s="123"/>
      <c r="G12" s="21">
        <v>619270.26</v>
      </c>
      <c r="H12" s="21">
        <v>742643.16</v>
      </c>
      <c r="I12" s="21">
        <v>776775</v>
      </c>
      <c r="J12" s="21">
        <v>762204.75</v>
      </c>
      <c r="K12" s="21">
        <f>J12/G12*100</f>
        <v>123.08111647409</v>
      </c>
      <c r="L12" s="21">
        <f>J12/I12*100</f>
        <v>98.124263782948731</v>
      </c>
    </row>
    <row r="13" spans="2:12" x14ac:dyDescent="0.25">
      <c r="B13" s="127" t="s">
        <v>57</v>
      </c>
      <c r="C13" s="123"/>
      <c r="D13" s="123"/>
      <c r="E13" s="123"/>
      <c r="F13" s="123"/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</row>
    <row r="14" spans="2:12" x14ac:dyDescent="0.25">
      <c r="B14" s="23" t="s">
        <v>1</v>
      </c>
      <c r="C14" s="38"/>
      <c r="D14" s="38"/>
      <c r="E14" s="38"/>
      <c r="F14" s="38"/>
      <c r="G14" s="20">
        <v>635598</v>
      </c>
      <c r="H14" s="20">
        <v>742643</v>
      </c>
      <c r="I14" s="20">
        <v>782970.18</v>
      </c>
      <c r="J14" s="20">
        <v>761575.39</v>
      </c>
      <c r="K14" s="20">
        <f>J14/G14*100</f>
        <v>119.82029364472513</v>
      </c>
      <c r="L14" s="20">
        <f>J14/I14*100</f>
        <v>97.267483418078569</v>
      </c>
    </row>
    <row r="15" spans="2:12" x14ac:dyDescent="0.25">
      <c r="B15" s="121" t="s">
        <v>53</v>
      </c>
      <c r="C15" s="109"/>
      <c r="D15" s="109"/>
      <c r="E15" s="109"/>
      <c r="F15" s="109"/>
      <c r="G15" s="21">
        <v>616417</v>
      </c>
      <c r="H15" s="21">
        <v>729643</v>
      </c>
      <c r="I15" s="21">
        <v>771645.98</v>
      </c>
      <c r="J15" s="21">
        <v>751251.19</v>
      </c>
      <c r="K15" s="22">
        <f>J15/G15*100</f>
        <v>121.87385974105192</v>
      </c>
      <c r="L15" s="22">
        <f>J15/I15*100</f>
        <v>97.356975798668714</v>
      </c>
    </row>
    <row r="16" spans="2:12" x14ac:dyDescent="0.25">
      <c r="B16" s="122" t="s">
        <v>54</v>
      </c>
      <c r="C16" s="123"/>
      <c r="D16" s="123"/>
      <c r="E16" s="123"/>
      <c r="F16" s="123"/>
      <c r="G16" s="18">
        <v>19181</v>
      </c>
      <c r="H16" s="18">
        <v>13000</v>
      </c>
      <c r="I16" s="18">
        <v>11324.2</v>
      </c>
      <c r="J16" s="18">
        <v>10324.200000000001</v>
      </c>
      <c r="K16" s="22">
        <f>J16/G16*100</f>
        <v>53.825139460924873</v>
      </c>
      <c r="L16" s="22">
        <f>J16/I16*100</f>
        <v>91.169354126560819</v>
      </c>
    </row>
    <row r="17" spans="1:43" x14ac:dyDescent="0.25">
      <c r="B17" s="97" t="s">
        <v>101</v>
      </c>
      <c r="C17" s="98"/>
      <c r="D17" s="98"/>
      <c r="E17" s="98"/>
      <c r="F17" s="98"/>
      <c r="G17" s="20">
        <v>-16328</v>
      </c>
      <c r="H17" s="20">
        <v>0</v>
      </c>
      <c r="I17" s="19">
        <v>0</v>
      </c>
      <c r="J17" s="19">
        <v>630</v>
      </c>
      <c r="K17" s="19">
        <v>0</v>
      </c>
      <c r="L17" s="19">
        <v>0</v>
      </c>
    </row>
    <row r="18" spans="1:43" ht="15" customHeight="1" x14ac:dyDescent="0.25">
      <c r="B18" s="116" t="s">
        <v>188</v>
      </c>
      <c r="C18" s="117"/>
      <c r="D18" s="117"/>
      <c r="E18" s="117"/>
      <c r="F18" s="117"/>
      <c r="G18" s="74">
        <v>6220</v>
      </c>
      <c r="H18" s="74">
        <v>6220</v>
      </c>
      <c r="I18" s="76">
        <v>6195</v>
      </c>
      <c r="J18" s="76">
        <v>6825</v>
      </c>
      <c r="K18" s="76">
        <f>J18/G18*100</f>
        <v>109.7266881028939</v>
      </c>
      <c r="L18" s="76">
        <f>J18/I18*100</f>
        <v>110.16949152542372</v>
      </c>
    </row>
    <row r="19" spans="1:43" ht="18" customHeight="1" x14ac:dyDescent="0.25">
      <c r="B19" s="95" t="s">
        <v>61</v>
      </c>
      <c r="C19" s="95"/>
      <c r="D19" s="95"/>
      <c r="E19" s="95"/>
      <c r="F19" s="95"/>
      <c r="G19" s="53"/>
      <c r="H19" s="53"/>
      <c r="I19" s="54"/>
      <c r="J19" s="54"/>
      <c r="K19" s="54"/>
      <c r="L19" s="54"/>
    </row>
    <row r="20" spans="1:43" ht="25.5" x14ac:dyDescent="0.25">
      <c r="B20" s="103" t="s">
        <v>6</v>
      </c>
      <c r="C20" s="104"/>
      <c r="D20" s="104"/>
      <c r="E20" s="104"/>
      <c r="F20" s="105"/>
      <c r="G20" s="27" t="s">
        <v>68</v>
      </c>
      <c r="H20" s="1" t="s">
        <v>51</v>
      </c>
      <c r="I20" s="1" t="s">
        <v>48</v>
      </c>
      <c r="J20" s="27" t="s">
        <v>69</v>
      </c>
      <c r="K20" s="1" t="s">
        <v>16</v>
      </c>
      <c r="L20" s="1" t="s">
        <v>49</v>
      </c>
    </row>
    <row r="21" spans="1:43" s="30" customFormat="1" x14ac:dyDescent="0.25">
      <c r="B21" s="106">
        <v>1</v>
      </c>
      <c r="C21" s="106"/>
      <c r="D21" s="106"/>
      <c r="E21" s="106"/>
      <c r="F21" s="107"/>
      <c r="G21" s="29">
        <v>2</v>
      </c>
      <c r="H21" s="28">
        <v>3</v>
      </c>
      <c r="I21" s="28">
        <v>4</v>
      </c>
      <c r="J21" s="28">
        <v>5</v>
      </c>
      <c r="K21" s="28" t="s">
        <v>18</v>
      </c>
      <c r="L21" s="28" t="s">
        <v>19</v>
      </c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</row>
    <row r="22" spans="1:43" ht="15.75" customHeight="1" x14ac:dyDescent="0.25">
      <c r="A22" s="30"/>
      <c r="B22" s="108" t="s">
        <v>55</v>
      </c>
      <c r="C22" s="110"/>
      <c r="D22" s="110"/>
      <c r="E22" s="110"/>
      <c r="F22" s="111"/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</row>
    <row r="23" spans="1:43" x14ac:dyDescent="0.25">
      <c r="A23" s="30"/>
      <c r="B23" s="108" t="s">
        <v>56</v>
      </c>
      <c r="C23" s="109"/>
      <c r="D23" s="109"/>
      <c r="E23" s="109"/>
      <c r="F23" s="109"/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</row>
    <row r="24" spans="1:43" s="39" customFormat="1" ht="15" customHeight="1" x14ac:dyDescent="0.25">
      <c r="A24" s="30"/>
      <c r="B24" s="100" t="s">
        <v>58</v>
      </c>
      <c r="C24" s="101"/>
      <c r="D24" s="101"/>
      <c r="E24" s="101"/>
      <c r="F24" s="102"/>
      <c r="G24" s="20"/>
      <c r="H24" s="20"/>
      <c r="I24" s="20"/>
      <c r="J24" s="20"/>
      <c r="K24" s="20"/>
      <c r="L24" s="20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spans="1:43" s="39" customFormat="1" ht="15" customHeight="1" x14ac:dyDescent="0.25">
      <c r="A25" s="30"/>
      <c r="B25" s="100" t="s">
        <v>62</v>
      </c>
      <c r="C25" s="101"/>
      <c r="D25" s="101"/>
      <c r="E25" s="101"/>
      <c r="F25" s="102"/>
      <c r="G25" s="20"/>
      <c r="H25" s="20"/>
      <c r="I25" s="20"/>
      <c r="J25" s="20"/>
      <c r="K25" s="20"/>
      <c r="L25" s="20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30"/>
      <c r="B26" s="97" t="s">
        <v>63</v>
      </c>
      <c r="C26" s="98"/>
      <c r="D26" s="98"/>
      <c r="E26" s="98"/>
      <c r="F26" s="98"/>
      <c r="G26" s="20"/>
      <c r="H26" s="20"/>
      <c r="I26" s="20"/>
      <c r="J26" s="20"/>
      <c r="K26" s="20"/>
      <c r="L26" s="20"/>
    </row>
    <row r="27" spans="1:43" ht="15.75" x14ac:dyDescent="0.25">
      <c r="B27" s="55"/>
      <c r="C27" s="56"/>
      <c r="D27" s="56"/>
      <c r="E27" s="56"/>
      <c r="F27" s="56"/>
      <c r="G27" s="57"/>
      <c r="H27" s="57"/>
      <c r="I27" s="57"/>
      <c r="J27" s="57"/>
      <c r="K27" s="57"/>
      <c r="L27" s="47"/>
    </row>
    <row r="28" spans="1:43" ht="15.75" x14ac:dyDescent="0.25"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</row>
    <row r="29" spans="1:43" ht="15.75" x14ac:dyDescent="0.25">
      <c r="B29" s="14"/>
      <c r="C29" s="15"/>
      <c r="D29" s="15"/>
      <c r="E29" s="15"/>
      <c r="F29" s="15"/>
      <c r="G29" s="16"/>
      <c r="H29" s="16"/>
      <c r="I29" s="16"/>
      <c r="J29" s="16"/>
      <c r="K29" s="16"/>
    </row>
    <row r="30" spans="1:43" ht="15" customHeight="1" x14ac:dyDescent="0.25"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</row>
    <row r="31" spans="1:43" x14ac:dyDescent="0.25">
      <c r="B31" s="37"/>
      <c r="C31" s="37"/>
      <c r="D31" s="37"/>
      <c r="E31" s="37"/>
      <c r="F31" s="37"/>
      <c r="G31" s="37"/>
      <c r="H31" s="37"/>
      <c r="I31" s="37"/>
      <c r="J31" s="37"/>
      <c r="K31" s="37"/>
    </row>
    <row r="32" spans="1:43" ht="15" customHeight="1" x14ac:dyDescent="0.25"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</row>
    <row r="33" spans="2:12" ht="36.75" customHeight="1" x14ac:dyDescent="0.25"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</row>
    <row r="34" spans="2:12" x14ac:dyDescent="0.25">
      <c r="B34" s="120"/>
      <c r="C34" s="120"/>
      <c r="D34" s="120"/>
      <c r="E34" s="120"/>
      <c r="F34" s="120"/>
      <c r="G34" s="120"/>
      <c r="H34" s="120"/>
      <c r="I34" s="120"/>
      <c r="J34" s="120"/>
      <c r="K34" s="120"/>
    </row>
    <row r="35" spans="2:12" ht="15" customHeight="1" x14ac:dyDescent="0.2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</row>
    <row r="36" spans="2:12" x14ac:dyDescent="0.25"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</row>
  </sheetData>
  <mergeCells count="30">
    <mergeCell ref="F2:J2"/>
    <mergeCell ref="B1:L1"/>
    <mergeCell ref="B3:L3"/>
    <mergeCell ref="B5:L5"/>
    <mergeCell ref="B34:F34"/>
    <mergeCell ref="G34:K34"/>
    <mergeCell ref="B15:F15"/>
    <mergeCell ref="B16:F16"/>
    <mergeCell ref="B30:L30"/>
    <mergeCell ref="B32:L33"/>
    <mergeCell ref="B9:F9"/>
    <mergeCell ref="B11:F11"/>
    <mergeCell ref="B12:F12"/>
    <mergeCell ref="B7:F7"/>
    <mergeCell ref="B8:F8"/>
    <mergeCell ref="B13:F13"/>
    <mergeCell ref="B19:F19"/>
    <mergeCell ref="B35:L36"/>
    <mergeCell ref="B17:F17"/>
    <mergeCell ref="B26:F26"/>
    <mergeCell ref="B4:D4"/>
    <mergeCell ref="B25:F25"/>
    <mergeCell ref="B20:F20"/>
    <mergeCell ref="B21:F21"/>
    <mergeCell ref="B23:F23"/>
    <mergeCell ref="B24:F24"/>
    <mergeCell ref="B22:F22"/>
    <mergeCell ref="B28:L28"/>
    <mergeCell ref="B10:F10"/>
    <mergeCell ref="B18:F18"/>
  </mergeCells>
  <pageMargins left="0.7" right="0.7" top="0.75" bottom="0.75" header="0.3" footer="0.3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2"/>
  <sheetViews>
    <sheetView zoomScale="90" zoomScaleNormal="90" workbookViewId="0">
      <selection activeCell="L19" sqref="L1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5.42578125" bestFit="1" customWidth="1"/>
    <col min="5" max="5" width="7" customWidth="1"/>
    <col min="6" max="6" width="44.7109375" customWidth="1"/>
    <col min="7" max="10" width="25.28515625" customWidth="1"/>
    <col min="11" max="12" width="15.7109375" customWidth="1"/>
  </cols>
  <sheetData>
    <row r="1" spans="2:12" ht="18" customHeight="1" x14ac:dyDescent="0.25">
      <c r="B1" s="2"/>
      <c r="C1" s="2"/>
      <c r="D1" s="2"/>
      <c r="E1" s="17"/>
      <c r="F1" s="2"/>
      <c r="G1" s="2"/>
      <c r="H1" s="2"/>
      <c r="I1" s="2"/>
      <c r="J1" s="2"/>
      <c r="K1" s="2"/>
    </row>
    <row r="2" spans="2:12" ht="15.75" customHeight="1" x14ac:dyDescent="0.25">
      <c r="B2" s="131" t="s">
        <v>11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8" x14ac:dyDescent="0.25">
      <c r="B3" s="2"/>
      <c r="C3" s="2"/>
      <c r="D3" s="2"/>
      <c r="E3" s="17"/>
      <c r="F3" s="2"/>
      <c r="G3" s="2"/>
      <c r="H3" s="2"/>
      <c r="I3" s="2"/>
      <c r="J3" s="3"/>
      <c r="K3" s="3"/>
    </row>
    <row r="4" spans="2:12" ht="18" customHeight="1" x14ac:dyDescent="0.25">
      <c r="B4" s="131" t="s">
        <v>64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</row>
    <row r="5" spans="2:12" ht="18" x14ac:dyDescent="0.25">
      <c r="B5" s="2"/>
      <c r="C5" s="2"/>
      <c r="D5" s="2"/>
      <c r="E5" s="17"/>
      <c r="F5" s="2"/>
      <c r="G5" s="2"/>
      <c r="H5" s="2"/>
      <c r="I5" s="2"/>
      <c r="J5" s="3"/>
      <c r="K5" s="3"/>
    </row>
    <row r="6" spans="2:12" ht="15.75" customHeight="1" x14ac:dyDescent="0.25">
      <c r="B6" s="131" t="s">
        <v>17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</row>
    <row r="7" spans="2:12" ht="18" x14ac:dyDescent="0.25">
      <c r="B7" s="2"/>
      <c r="C7" s="2"/>
      <c r="D7" s="2"/>
      <c r="E7" s="17"/>
      <c r="F7" s="2"/>
      <c r="G7" s="2"/>
      <c r="H7" s="2"/>
      <c r="I7" s="2"/>
      <c r="J7" s="3"/>
      <c r="K7" s="3"/>
    </row>
    <row r="8" spans="2:12" ht="25.5" x14ac:dyDescent="0.25">
      <c r="B8" s="128" t="s">
        <v>6</v>
      </c>
      <c r="C8" s="129"/>
      <c r="D8" s="129"/>
      <c r="E8" s="129"/>
      <c r="F8" s="130"/>
      <c r="G8" s="40" t="s">
        <v>68</v>
      </c>
      <c r="H8" s="40" t="s">
        <v>134</v>
      </c>
      <c r="I8" s="40" t="s">
        <v>187</v>
      </c>
      <c r="J8" s="40" t="s">
        <v>69</v>
      </c>
      <c r="K8" s="40" t="s">
        <v>16</v>
      </c>
      <c r="L8" s="40" t="s">
        <v>49</v>
      </c>
    </row>
    <row r="9" spans="2:12" ht="16.5" customHeight="1" x14ac:dyDescent="0.25">
      <c r="B9" s="128">
        <v>1</v>
      </c>
      <c r="C9" s="129"/>
      <c r="D9" s="129"/>
      <c r="E9" s="129"/>
      <c r="F9" s="130"/>
      <c r="G9" s="40">
        <v>2</v>
      </c>
      <c r="H9" s="40">
        <v>3</v>
      </c>
      <c r="I9" s="40">
        <v>4</v>
      </c>
      <c r="J9" s="40">
        <v>5</v>
      </c>
      <c r="K9" s="40" t="s">
        <v>18</v>
      </c>
      <c r="L9" s="40" t="s">
        <v>19</v>
      </c>
    </row>
    <row r="10" spans="2:12" x14ac:dyDescent="0.25">
      <c r="B10" s="59"/>
      <c r="C10" s="59"/>
      <c r="D10" s="59"/>
      <c r="E10" s="59"/>
      <c r="F10" s="59" t="s">
        <v>20</v>
      </c>
      <c r="G10" s="60">
        <v>619270</v>
      </c>
      <c r="H10" s="60">
        <v>742643</v>
      </c>
      <c r="I10" s="60">
        <v>776775</v>
      </c>
      <c r="J10" s="61">
        <f>J11</f>
        <v>762204.75000000012</v>
      </c>
      <c r="K10" s="67">
        <f t="shared" ref="K10:K23" si="0">J10/G10*100</f>
        <v>123.08116814959551</v>
      </c>
      <c r="L10" s="67">
        <f>J10/I10*100</f>
        <v>98.124263782948745</v>
      </c>
    </row>
    <row r="11" spans="2:12" ht="15.75" customHeight="1" x14ac:dyDescent="0.25">
      <c r="B11" s="59">
        <v>6</v>
      </c>
      <c r="C11" s="59"/>
      <c r="D11" s="59"/>
      <c r="E11" s="59"/>
      <c r="F11" s="59" t="s">
        <v>2</v>
      </c>
      <c r="G11" s="60">
        <v>619270.26</v>
      </c>
      <c r="H11" s="60">
        <v>742643</v>
      </c>
      <c r="I11" s="60">
        <v>776775</v>
      </c>
      <c r="J11" s="61">
        <f>SUM(J12+J16+J19+J22+J28)</f>
        <v>762204.75000000012</v>
      </c>
      <c r="K11" s="67">
        <f t="shared" si="0"/>
        <v>123.08111647409001</v>
      </c>
      <c r="L11" s="67">
        <f>J11/I11*100</f>
        <v>98.124263782948745</v>
      </c>
    </row>
    <row r="12" spans="2:12" ht="25.5" x14ac:dyDescent="0.25">
      <c r="B12" s="6"/>
      <c r="C12" s="11">
        <v>63</v>
      </c>
      <c r="D12" s="11"/>
      <c r="E12" s="11"/>
      <c r="F12" s="11" t="s">
        <v>21</v>
      </c>
      <c r="G12" s="4">
        <v>535293.82999999996</v>
      </c>
      <c r="H12" s="4">
        <v>640370</v>
      </c>
      <c r="I12" s="4">
        <v>680990</v>
      </c>
      <c r="J12" s="62">
        <v>663630.5</v>
      </c>
      <c r="K12" s="68">
        <f t="shared" si="0"/>
        <v>123.97499519095896</v>
      </c>
      <c r="L12" s="68">
        <f>J12/I12*100</f>
        <v>97.450843624722822</v>
      </c>
    </row>
    <row r="13" spans="2:12" x14ac:dyDescent="0.25">
      <c r="B13" s="6"/>
      <c r="C13" s="11"/>
      <c r="D13" s="11">
        <v>636</v>
      </c>
      <c r="E13" s="11"/>
      <c r="F13" s="11" t="s">
        <v>78</v>
      </c>
      <c r="G13" s="4">
        <v>535294</v>
      </c>
      <c r="H13" s="4"/>
      <c r="I13" s="4"/>
      <c r="J13" s="62">
        <v>663630.5</v>
      </c>
      <c r="K13" s="68">
        <f t="shared" si="0"/>
        <v>123.97495581867162</v>
      </c>
      <c r="L13" s="62"/>
    </row>
    <row r="14" spans="2:12" x14ac:dyDescent="0.25">
      <c r="B14" s="7"/>
      <c r="C14" s="7"/>
      <c r="D14" s="7"/>
      <c r="E14" s="7">
        <v>63612</v>
      </c>
      <c r="F14" s="7" t="s">
        <v>75</v>
      </c>
      <c r="G14" s="4">
        <v>529321.30000000005</v>
      </c>
      <c r="H14" s="4"/>
      <c r="I14" s="4"/>
      <c r="J14" s="62">
        <v>657030.5</v>
      </c>
      <c r="K14" s="68">
        <f t="shared" si="0"/>
        <v>124.12697165218931</v>
      </c>
      <c r="L14" s="62"/>
    </row>
    <row r="15" spans="2:12" x14ac:dyDescent="0.25">
      <c r="B15" s="7"/>
      <c r="C15" s="7"/>
      <c r="D15" s="8"/>
      <c r="E15" s="8">
        <v>63613</v>
      </c>
      <c r="F15" s="7" t="s">
        <v>76</v>
      </c>
      <c r="G15" s="4">
        <v>5972.7</v>
      </c>
      <c r="H15" s="4"/>
      <c r="I15" s="4"/>
      <c r="J15" s="62">
        <v>6600</v>
      </c>
      <c r="K15" s="68">
        <f t="shared" si="0"/>
        <v>110.50278768396203</v>
      </c>
      <c r="L15" s="62"/>
    </row>
    <row r="16" spans="2:12" x14ac:dyDescent="0.25">
      <c r="B16" s="7"/>
      <c r="C16" s="7">
        <v>64</v>
      </c>
      <c r="D16" s="8"/>
      <c r="E16" s="8"/>
      <c r="F16" s="11" t="s">
        <v>77</v>
      </c>
      <c r="G16" s="66">
        <v>0.06</v>
      </c>
      <c r="H16" s="4">
        <v>1</v>
      </c>
      <c r="I16" s="4">
        <v>1</v>
      </c>
      <c r="J16" s="62">
        <v>0.01</v>
      </c>
      <c r="K16" s="68">
        <f t="shared" si="0"/>
        <v>16.666666666666668</v>
      </c>
      <c r="L16" s="62">
        <f>J16/I16*100</f>
        <v>1</v>
      </c>
    </row>
    <row r="17" spans="2:12" x14ac:dyDescent="0.25">
      <c r="B17" s="7"/>
      <c r="C17" s="26"/>
      <c r="D17" s="8">
        <v>641</v>
      </c>
      <c r="E17" s="8"/>
      <c r="F17" s="11" t="s">
        <v>79</v>
      </c>
      <c r="G17" s="66">
        <v>0.06</v>
      </c>
      <c r="H17" s="4"/>
      <c r="I17" s="4"/>
      <c r="J17" s="62">
        <v>0.01</v>
      </c>
      <c r="K17" s="68">
        <f t="shared" si="0"/>
        <v>16.666666666666668</v>
      </c>
      <c r="L17" s="62"/>
    </row>
    <row r="18" spans="2:12" x14ac:dyDescent="0.25">
      <c r="B18" s="7"/>
      <c r="C18" s="26"/>
      <c r="D18" s="8"/>
      <c r="E18" s="8">
        <v>64132</v>
      </c>
      <c r="F18" s="11" t="s">
        <v>80</v>
      </c>
      <c r="G18" s="66">
        <v>0.06</v>
      </c>
      <c r="H18" s="4"/>
      <c r="I18" s="4"/>
      <c r="J18" s="62">
        <v>0.01</v>
      </c>
      <c r="K18" s="68">
        <f t="shared" si="0"/>
        <v>16.666666666666668</v>
      </c>
      <c r="L18" s="62"/>
    </row>
    <row r="19" spans="2:12" ht="25.5" x14ac:dyDescent="0.25">
      <c r="B19" s="7"/>
      <c r="C19" s="7">
        <v>65</v>
      </c>
      <c r="D19" s="8"/>
      <c r="E19" s="8"/>
      <c r="F19" s="11" t="s">
        <v>81</v>
      </c>
      <c r="G19" s="4">
        <v>50404.800000000003</v>
      </c>
      <c r="H19" s="4">
        <v>60000</v>
      </c>
      <c r="I19" s="4">
        <v>55000</v>
      </c>
      <c r="J19" s="62">
        <v>51649.91</v>
      </c>
      <c r="K19" s="68">
        <f t="shared" si="0"/>
        <v>102.47022109005492</v>
      </c>
      <c r="L19" s="68">
        <f>J19/I19*100</f>
        <v>93.908927272727283</v>
      </c>
    </row>
    <row r="20" spans="2:12" x14ac:dyDescent="0.25">
      <c r="B20" s="7"/>
      <c r="C20" s="26"/>
      <c r="D20" s="8">
        <v>652</v>
      </c>
      <c r="E20" s="8"/>
      <c r="F20" s="11" t="s">
        <v>82</v>
      </c>
      <c r="G20" s="4">
        <v>50404.800000000003</v>
      </c>
      <c r="H20" s="4"/>
      <c r="I20" s="4"/>
      <c r="J20" s="62">
        <v>51649.91</v>
      </c>
      <c r="K20" s="68">
        <f t="shared" si="0"/>
        <v>102.47022109005492</v>
      </c>
      <c r="L20" s="62"/>
    </row>
    <row r="21" spans="2:12" x14ac:dyDescent="0.25">
      <c r="B21" s="7"/>
      <c r="C21" s="26"/>
      <c r="D21" s="8"/>
      <c r="E21" s="8">
        <v>65264</v>
      </c>
      <c r="F21" s="11" t="s">
        <v>83</v>
      </c>
      <c r="G21" s="4">
        <v>50404.800000000003</v>
      </c>
      <c r="H21" s="4"/>
      <c r="I21" s="4"/>
      <c r="J21" s="31">
        <v>51649.91</v>
      </c>
      <c r="K21" s="69">
        <f t="shared" si="0"/>
        <v>102.47022109005492</v>
      </c>
      <c r="L21" s="31"/>
    </row>
    <row r="22" spans="2:12" ht="25.5" x14ac:dyDescent="0.25">
      <c r="B22" s="7"/>
      <c r="C22" s="7">
        <v>66</v>
      </c>
      <c r="D22" s="8"/>
      <c r="E22" s="8"/>
      <c r="F22" s="11" t="s">
        <v>22</v>
      </c>
      <c r="G22" s="4">
        <v>3072.34</v>
      </c>
      <c r="H22" s="4">
        <v>7900</v>
      </c>
      <c r="I22" s="4">
        <v>4900</v>
      </c>
      <c r="J22" s="31">
        <v>2384.5300000000002</v>
      </c>
      <c r="K22" s="69">
        <f t="shared" si="0"/>
        <v>77.612829309256142</v>
      </c>
      <c r="L22" s="69">
        <f>J22/I22*100</f>
        <v>48.663877551020413</v>
      </c>
    </row>
    <row r="23" spans="2:12" ht="25.5" x14ac:dyDescent="0.25">
      <c r="B23" s="7"/>
      <c r="C23" s="26"/>
      <c r="D23" s="8">
        <v>663</v>
      </c>
      <c r="E23" s="8"/>
      <c r="F23" s="11" t="s">
        <v>84</v>
      </c>
      <c r="G23" s="4">
        <v>3072.34</v>
      </c>
      <c r="H23" s="4"/>
      <c r="I23" s="4"/>
      <c r="J23" s="31">
        <v>2384.5300000000002</v>
      </c>
      <c r="K23" s="69">
        <f t="shared" si="0"/>
        <v>77.612829309256142</v>
      </c>
      <c r="L23" s="31"/>
    </row>
    <row r="24" spans="2:12" x14ac:dyDescent="0.25">
      <c r="B24" s="7"/>
      <c r="C24" s="26"/>
      <c r="D24" s="8"/>
      <c r="E24" s="8">
        <v>66311</v>
      </c>
      <c r="F24" s="11" t="s">
        <v>85</v>
      </c>
      <c r="G24" s="4">
        <v>0</v>
      </c>
      <c r="H24" s="4"/>
      <c r="I24" s="4"/>
      <c r="J24" s="31">
        <v>464.53</v>
      </c>
      <c r="K24" s="69">
        <v>0</v>
      </c>
      <c r="L24" s="31"/>
    </row>
    <row r="25" spans="2:12" x14ac:dyDescent="0.25">
      <c r="B25" s="7"/>
      <c r="C25" s="26"/>
      <c r="D25" s="8"/>
      <c r="E25" s="8">
        <v>66313</v>
      </c>
      <c r="F25" s="11" t="s">
        <v>86</v>
      </c>
      <c r="G25" s="4">
        <v>0</v>
      </c>
      <c r="H25" s="4"/>
      <c r="I25" s="4"/>
      <c r="J25" s="31">
        <v>350</v>
      </c>
      <c r="K25" s="69">
        <v>0</v>
      </c>
      <c r="L25" s="31"/>
    </row>
    <row r="26" spans="2:12" ht="25.5" x14ac:dyDescent="0.25">
      <c r="B26" s="7"/>
      <c r="C26" s="26"/>
      <c r="D26" s="8"/>
      <c r="E26" s="8">
        <v>66314</v>
      </c>
      <c r="F26" s="11" t="s">
        <v>87</v>
      </c>
      <c r="G26" s="4">
        <v>2123.56</v>
      </c>
      <c r="H26" s="4"/>
      <c r="I26" s="4"/>
      <c r="J26" s="31">
        <v>1370</v>
      </c>
      <c r="K26" s="69">
        <f t="shared" ref="K26:K49" si="1">J26/G26*100</f>
        <v>64.514306165118953</v>
      </c>
      <c r="L26" s="31"/>
    </row>
    <row r="27" spans="2:12" x14ac:dyDescent="0.25">
      <c r="B27" s="7"/>
      <c r="C27" s="26"/>
      <c r="D27" s="8"/>
      <c r="E27" s="8">
        <v>66321</v>
      </c>
      <c r="F27" s="11" t="s">
        <v>88</v>
      </c>
      <c r="G27" s="4">
        <v>948.77</v>
      </c>
      <c r="H27" s="4"/>
      <c r="I27" s="4"/>
      <c r="J27" s="31">
        <v>200</v>
      </c>
      <c r="K27" s="69">
        <f t="shared" si="1"/>
        <v>21.07992453387017</v>
      </c>
      <c r="L27" s="31"/>
    </row>
    <row r="28" spans="2:12" ht="25.5" x14ac:dyDescent="0.25">
      <c r="B28" s="7"/>
      <c r="C28" s="7">
        <v>67</v>
      </c>
      <c r="D28" s="8"/>
      <c r="E28" s="8"/>
      <c r="F28" s="11" t="s">
        <v>89</v>
      </c>
      <c r="G28" s="4">
        <v>30499.23</v>
      </c>
      <c r="H28" s="4">
        <v>36948</v>
      </c>
      <c r="I28" s="4">
        <v>35884</v>
      </c>
      <c r="J28" s="31">
        <v>44539.8</v>
      </c>
      <c r="K28" s="69">
        <f t="shared" si="1"/>
        <v>146.03581795343686</v>
      </c>
      <c r="L28" s="69">
        <f>J28/I28*100</f>
        <v>124.12161408984505</v>
      </c>
    </row>
    <row r="29" spans="2:12" ht="25.5" x14ac:dyDescent="0.25">
      <c r="B29" s="7"/>
      <c r="C29" s="26"/>
      <c r="D29" s="8">
        <v>671</v>
      </c>
      <c r="E29" s="8"/>
      <c r="F29" s="11" t="s">
        <v>90</v>
      </c>
      <c r="G29" s="4">
        <v>30499.23</v>
      </c>
      <c r="H29" s="4"/>
      <c r="I29" s="4"/>
      <c r="J29" s="31">
        <v>44539.8</v>
      </c>
      <c r="K29" s="69">
        <f t="shared" si="1"/>
        <v>146.03581795343686</v>
      </c>
      <c r="L29" s="31"/>
    </row>
    <row r="30" spans="2:12" ht="25.5" x14ac:dyDescent="0.25">
      <c r="B30" s="7"/>
      <c r="C30" s="26"/>
      <c r="D30" s="8"/>
      <c r="E30" s="8">
        <v>67111</v>
      </c>
      <c r="F30" s="11" t="s">
        <v>91</v>
      </c>
      <c r="G30" s="4">
        <v>30499.23</v>
      </c>
      <c r="H30" s="4"/>
      <c r="I30" s="4"/>
      <c r="J30" s="31">
        <v>44539.8</v>
      </c>
      <c r="K30" s="69">
        <f t="shared" si="1"/>
        <v>146.03581795343686</v>
      </c>
      <c r="L30" s="31"/>
    </row>
    <row r="31" spans="2:12" x14ac:dyDescent="0.25">
      <c r="B31" s="59"/>
      <c r="C31" s="59"/>
      <c r="D31" s="59"/>
      <c r="E31" s="59"/>
      <c r="F31" s="59" t="s">
        <v>7</v>
      </c>
      <c r="G31" s="60">
        <v>635598.39</v>
      </c>
      <c r="H31" s="60">
        <v>737643</v>
      </c>
      <c r="I31" s="60">
        <v>782970.18</v>
      </c>
      <c r="J31" s="61">
        <f>SUM(J32+J77)</f>
        <v>761575.39</v>
      </c>
      <c r="K31" s="67">
        <f t="shared" si="1"/>
        <v>119.82022012359093</v>
      </c>
      <c r="L31" s="67">
        <f>J31/I31*100</f>
        <v>97.267483418078569</v>
      </c>
    </row>
    <row r="32" spans="2:12" x14ac:dyDescent="0.25">
      <c r="B32" s="59">
        <v>3</v>
      </c>
      <c r="C32" s="59"/>
      <c r="D32" s="59"/>
      <c r="E32" s="59"/>
      <c r="F32" s="59" t="s">
        <v>3</v>
      </c>
      <c r="G32" s="60">
        <v>616617.39</v>
      </c>
      <c r="H32" s="60">
        <v>724643</v>
      </c>
      <c r="I32" s="60">
        <v>771645.98</v>
      </c>
      <c r="J32" s="61">
        <f>SUM(J33+J42+J72)</f>
        <v>751251.19000000006</v>
      </c>
      <c r="K32" s="67">
        <f t="shared" si="1"/>
        <v>121.83425284194468</v>
      </c>
      <c r="L32" s="67">
        <f>J32/I32*100</f>
        <v>97.356975798668728</v>
      </c>
    </row>
    <row r="33" spans="2:12" x14ac:dyDescent="0.25">
      <c r="B33" s="6"/>
      <c r="C33" s="11">
        <v>31</v>
      </c>
      <c r="D33" s="11"/>
      <c r="E33" s="11"/>
      <c r="F33" s="11" t="s">
        <v>4</v>
      </c>
      <c r="G33" s="4">
        <v>470881.96</v>
      </c>
      <c r="H33" s="4">
        <v>566620</v>
      </c>
      <c r="I33" s="4">
        <v>619308.85</v>
      </c>
      <c r="J33" s="62">
        <f>SUM(J34+J37+J39)</f>
        <v>607095</v>
      </c>
      <c r="K33" s="68">
        <f t="shared" si="1"/>
        <v>128.92721564444727</v>
      </c>
      <c r="L33" s="68">
        <f>J33/I33*100</f>
        <v>98.027825696338752</v>
      </c>
    </row>
    <row r="34" spans="2:12" x14ac:dyDescent="0.25">
      <c r="B34" s="7"/>
      <c r="C34" s="7"/>
      <c r="D34" s="7">
        <v>311</v>
      </c>
      <c r="E34" s="7"/>
      <c r="F34" s="7" t="s">
        <v>24</v>
      </c>
      <c r="G34" s="4">
        <v>390335.45</v>
      </c>
      <c r="H34" s="4"/>
      <c r="I34" s="4"/>
      <c r="J34" s="62">
        <v>500258.87</v>
      </c>
      <c r="K34" s="68">
        <f t="shared" si="1"/>
        <v>128.16127000506873</v>
      </c>
      <c r="L34" s="62"/>
    </row>
    <row r="35" spans="2:12" x14ac:dyDescent="0.25">
      <c r="B35" s="7"/>
      <c r="C35" s="7"/>
      <c r="D35" s="7"/>
      <c r="E35" s="7">
        <v>3111</v>
      </c>
      <c r="F35" s="7" t="s">
        <v>25</v>
      </c>
      <c r="G35" s="4">
        <v>375464.35</v>
      </c>
      <c r="H35" s="4"/>
      <c r="I35" s="4"/>
      <c r="J35" s="62">
        <v>476915.37</v>
      </c>
      <c r="K35" s="68">
        <f t="shared" si="1"/>
        <v>127.02014718574482</v>
      </c>
      <c r="L35" s="62"/>
    </row>
    <row r="36" spans="2:12" x14ac:dyDescent="0.25">
      <c r="B36" s="7"/>
      <c r="C36" s="7"/>
      <c r="D36" s="7"/>
      <c r="E36" s="7">
        <v>3113</v>
      </c>
      <c r="F36" s="7" t="s">
        <v>92</v>
      </c>
      <c r="G36" s="4">
        <v>14871</v>
      </c>
      <c r="H36" s="4"/>
      <c r="I36" s="4"/>
      <c r="J36" s="62">
        <v>23343.5</v>
      </c>
      <c r="K36" s="68">
        <f t="shared" si="1"/>
        <v>156.97330374554502</v>
      </c>
      <c r="L36" s="62"/>
    </row>
    <row r="37" spans="2:12" x14ac:dyDescent="0.25">
      <c r="B37" s="7"/>
      <c r="C37" s="7"/>
      <c r="D37" s="7">
        <v>312</v>
      </c>
      <c r="E37" s="7"/>
      <c r="F37" s="7" t="s">
        <v>93</v>
      </c>
      <c r="G37" s="4">
        <v>16202.89</v>
      </c>
      <c r="H37" s="4"/>
      <c r="I37" s="4"/>
      <c r="J37" s="62">
        <v>24201.98</v>
      </c>
      <c r="K37" s="68">
        <f t="shared" si="1"/>
        <v>149.36829170598577</v>
      </c>
      <c r="L37" s="62"/>
    </row>
    <row r="38" spans="2:12" x14ac:dyDescent="0.25">
      <c r="B38" s="7"/>
      <c r="C38" s="7"/>
      <c r="D38" s="7"/>
      <c r="E38" s="7">
        <v>3121</v>
      </c>
      <c r="F38" s="7" t="s">
        <v>93</v>
      </c>
      <c r="G38" s="4">
        <v>16202.89</v>
      </c>
      <c r="H38" s="4"/>
      <c r="I38" s="4"/>
      <c r="J38" s="62">
        <v>24201.98</v>
      </c>
      <c r="K38" s="68">
        <f t="shared" si="1"/>
        <v>149.36829170598577</v>
      </c>
      <c r="L38" s="62"/>
    </row>
    <row r="39" spans="2:12" x14ac:dyDescent="0.25">
      <c r="B39" s="7"/>
      <c r="C39" s="7"/>
      <c r="D39" s="7">
        <v>313</v>
      </c>
      <c r="E39" s="7"/>
      <c r="F39" s="7" t="s">
        <v>94</v>
      </c>
      <c r="G39" s="4">
        <v>64343.62</v>
      </c>
      <c r="H39" s="4"/>
      <c r="I39" s="4"/>
      <c r="J39" s="62">
        <f>SUM(J40+J41)</f>
        <v>82634.149999999994</v>
      </c>
      <c r="K39" s="68">
        <f t="shared" si="1"/>
        <v>128.4263303805412</v>
      </c>
      <c r="L39" s="62"/>
    </row>
    <row r="40" spans="2:12" x14ac:dyDescent="0.25">
      <c r="B40" s="7"/>
      <c r="C40" s="7"/>
      <c r="D40" s="7"/>
      <c r="E40" s="7">
        <v>3132</v>
      </c>
      <c r="F40" s="7" t="s">
        <v>95</v>
      </c>
      <c r="G40" s="4">
        <v>64231.77</v>
      </c>
      <c r="H40" s="4"/>
      <c r="I40" s="4"/>
      <c r="J40" s="62">
        <v>82565.42</v>
      </c>
      <c r="K40" s="68">
        <f t="shared" si="1"/>
        <v>128.54296246234534</v>
      </c>
      <c r="L40" s="62"/>
    </row>
    <row r="41" spans="2:12" ht="25.5" x14ac:dyDescent="0.25">
      <c r="B41" s="7"/>
      <c r="C41" s="7"/>
      <c r="D41" s="7"/>
      <c r="E41" s="7">
        <v>3133</v>
      </c>
      <c r="F41" s="32" t="s">
        <v>96</v>
      </c>
      <c r="G41" s="4">
        <v>111.85</v>
      </c>
      <c r="H41" s="4"/>
      <c r="I41" s="4"/>
      <c r="J41" s="62">
        <v>68.73</v>
      </c>
      <c r="K41" s="68">
        <f t="shared" si="1"/>
        <v>61.448368350469387</v>
      </c>
      <c r="L41" s="62"/>
    </row>
    <row r="42" spans="2:12" x14ac:dyDescent="0.25">
      <c r="B42" s="7"/>
      <c r="C42" s="7">
        <v>32</v>
      </c>
      <c r="D42" s="8"/>
      <c r="E42" s="8"/>
      <c r="F42" s="7" t="s">
        <v>12</v>
      </c>
      <c r="G42" s="4">
        <v>142062.18</v>
      </c>
      <c r="H42" s="4">
        <v>160622</v>
      </c>
      <c r="I42" s="4">
        <v>149186.13</v>
      </c>
      <c r="J42" s="62">
        <f>SUM(J43+J48+J55+J64+J66)</f>
        <v>141601.78</v>
      </c>
      <c r="K42" s="68">
        <f t="shared" si="1"/>
        <v>99.675916559917638</v>
      </c>
      <c r="L42" s="68">
        <f>J42/I42*100</f>
        <v>94.916182891800986</v>
      </c>
    </row>
    <row r="43" spans="2:12" x14ac:dyDescent="0.25">
      <c r="B43" s="7"/>
      <c r="C43" s="7"/>
      <c r="D43" s="7">
        <v>321</v>
      </c>
      <c r="E43" s="7"/>
      <c r="F43" s="7" t="s">
        <v>26</v>
      </c>
      <c r="G43" s="4">
        <v>20899.599999999999</v>
      </c>
      <c r="H43" s="4"/>
      <c r="I43" s="4"/>
      <c r="J43" s="62">
        <f>SUM(J44:J47)</f>
        <v>26936.12</v>
      </c>
      <c r="K43" s="68">
        <f t="shared" si="1"/>
        <v>128.88342360619342</v>
      </c>
      <c r="L43" s="62"/>
    </row>
    <row r="44" spans="2:12" x14ac:dyDescent="0.25">
      <c r="B44" s="7"/>
      <c r="C44" s="26"/>
      <c r="D44" s="7"/>
      <c r="E44" s="7">
        <v>3211</v>
      </c>
      <c r="F44" s="32" t="s">
        <v>27</v>
      </c>
      <c r="G44" s="4">
        <v>2325.4899999999998</v>
      </c>
      <c r="H44" s="4"/>
      <c r="I44" s="4"/>
      <c r="J44" s="62">
        <v>4877.29</v>
      </c>
      <c r="K44" s="68">
        <f t="shared" si="1"/>
        <v>209.73171245629953</v>
      </c>
      <c r="L44" s="62"/>
    </row>
    <row r="45" spans="2:12" x14ac:dyDescent="0.25">
      <c r="B45" s="7"/>
      <c r="C45" s="26"/>
      <c r="D45" s="8"/>
      <c r="E45" s="7">
        <v>3212</v>
      </c>
      <c r="F45" s="7" t="s">
        <v>97</v>
      </c>
      <c r="G45" s="4">
        <v>17726.439999999999</v>
      </c>
      <c r="H45" s="4"/>
      <c r="I45" s="4"/>
      <c r="J45" s="62">
        <v>21031.35</v>
      </c>
      <c r="K45" s="68">
        <f t="shared" si="1"/>
        <v>118.64395783925031</v>
      </c>
      <c r="L45" s="62"/>
    </row>
    <row r="46" spans="2:12" x14ac:dyDescent="0.25">
      <c r="B46" s="7"/>
      <c r="C46" s="26"/>
      <c r="D46" s="8"/>
      <c r="E46" s="7">
        <v>3213</v>
      </c>
      <c r="F46" s="7" t="s">
        <v>131</v>
      </c>
      <c r="G46" s="4">
        <v>106.18</v>
      </c>
      <c r="H46" s="4"/>
      <c r="I46" s="4"/>
      <c r="J46" s="62">
        <v>0</v>
      </c>
      <c r="K46" s="68">
        <f t="shared" si="1"/>
        <v>0</v>
      </c>
      <c r="L46" s="62"/>
    </row>
    <row r="47" spans="2:12" x14ac:dyDescent="0.25">
      <c r="B47" s="7"/>
      <c r="C47" s="7"/>
      <c r="D47" s="8"/>
      <c r="E47" s="7">
        <v>3214</v>
      </c>
      <c r="F47" s="32" t="s">
        <v>102</v>
      </c>
      <c r="G47" s="4">
        <v>741.49</v>
      </c>
      <c r="H47" s="4"/>
      <c r="I47" s="4"/>
      <c r="J47" s="62">
        <v>1027.48</v>
      </c>
      <c r="K47" s="68">
        <f t="shared" si="1"/>
        <v>138.56963681236431</v>
      </c>
      <c r="L47" s="62"/>
    </row>
    <row r="48" spans="2:12" x14ac:dyDescent="0.25">
      <c r="B48" s="7"/>
      <c r="C48" s="7"/>
      <c r="D48" s="8">
        <v>322</v>
      </c>
      <c r="E48" s="7"/>
      <c r="F48" s="32" t="s">
        <v>98</v>
      </c>
      <c r="G48" s="4">
        <v>14611.01</v>
      </c>
      <c r="H48" s="4"/>
      <c r="I48" s="4"/>
      <c r="J48" s="62">
        <v>8731.89</v>
      </c>
      <c r="K48" s="68">
        <f t="shared" si="1"/>
        <v>59.762398355760482</v>
      </c>
      <c r="L48" s="62"/>
    </row>
    <row r="49" spans="2:12" x14ac:dyDescent="0.25">
      <c r="B49" s="7"/>
      <c r="C49" s="7"/>
      <c r="D49" s="8"/>
      <c r="E49" s="7">
        <v>3221</v>
      </c>
      <c r="F49" s="32" t="s">
        <v>103</v>
      </c>
      <c r="G49" s="4">
        <v>5029.2</v>
      </c>
      <c r="H49" s="4"/>
      <c r="I49" s="4"/>
      <c r="J49" s="62">
        <v>2129.4899999999998</v>
      </c>
      <c r="K49" s="68">
        <f t="shared" si="1"/>
        <v>42.342519685039363</v>
      </c>
      <c r="L49" s="62"/>
    </row>
    <row r="50" spans="2:12" x14ac:dyDescent="0.25">
      <c r="B50" s="7"/>
      <c r="C50" s="7"/>
      <c r="D50" s="8"/>
      <c r="E50" s="7">
        <v>3222</v>
      </c>
      <c r="F50" s="32" t="s">
        <v>104</v>
      </c>
      <c r="G50" s="4">
        <v>0</v>
      </c>
      <c r="H50" s="4"/>
      <c r="I50" s="4"/>
      <c r="J50" s="62">
        <v>70.239999999999995</v>
      </c>
      <c r="K50" s="68">
        <v>0</v>
      </c>
      <c r="L50" s="62"/>
    </row>
    <row r="51" spans="2:12" x14ac:dyDescent="0.25">
      <c r="B51" s="7"/>
      <c r="C51" s="7"/>
      <c r="D51" s="8"/>
      <c r="E51" s="7">
        <v>3223</v>
      </c>
      <c r="F51" s="32" t="s">
        <v>99</v>
      </c>
      <c r="G51" s="4">
        <v>4877.49</v>
      </c>
      <c r="H51" s="4"/>
      <c r="I51" s="4"/>
      <c r="J51" s="62">
        <v>4021.29</v>
      </c>
      <c r="K51" s="68">
        <f>J51/G51*100</f>
        <v>82.445889176605178</v>
      </c>
      <c r="L51" s="62"/>
    </row>
    <row r="52" spans="2:12" ht="25.5" x14ac:dyDescent="0.25">
      <c r="B52" s="7"/>
      <c r="C52" s="7"/>
      <c r="D52" s="8"/>
      <c r="E52" s="7">
        <v>3224</v>
      </c>
      <c r="F52" s="32" t="s">
        <v>105</v>
      </c>
      <c r="G52" s="4">
        <v>635.99</v>
      </c>
      <c r="H52" s="4"/>
      <c r="I52" s="4"/>
      <c r="J52" s="62">
        <v>676.79</v>
      </c>
      <c r="K52" s="68">
        <f>J52/G52*100</f>
        <v>106.4151952074718</v>
      </c>
      <c r="L52" s="62"/>
    </row>
    <row r="53" spans="2:12" x14ac:dyDescent="0.25">
      <c r="B53" s="7"/>
      <c r="C53" s="7"/>
      <c r="D53" s="8"/>
      <c r="E53" s="7">
        <v>3225</v>
      </c>
      <c r="F53" s="32" t="s">
        <v>100</v>
      </c>
      <c r="G53" s="4">
        <v>3949.87</v>
      </c>
      <c r="H53" s="4"/>
      <c r="I53" s="4"/>
      <c r="J53" s="62">
        <v>1834.08</v>
      </c>
      <c r="K53" s="68">
        <f>J53/G53*100</f>
        <v>46.433933268689856</v>
      </c>
      <c r="L53" s="62"/>
    </row>
    <row r="54" spans="2:12" x14ac:dyDescent="0.25">
      <c r="B54" s="7"/>
      <c r="C54" s="7"/>
      <c r="D54" s="8"/>
      <c r="E54" s="7">
        <v>3227</v>
      </c>
      <c r="F54" s="32" t="s">
        <v>132</v>
      </c>
      <c r="G54" s="4">
        <v>118.46</v>
      </c>
      <c r="H54" s="4"/>
      <c r="I54" s="4"/>
      <c r="J54" s="62"/>
      <c r="K54" s="68">
        <v>0</v>
      </c>
      <c r="L54" s="62"/>
    </row>
    <row r="55" spans="2:12" x14ac:dyDescent="0.25">
      <c r="B55" s="7"/>
      <c r="C55" s="7"/>
      <c r="D55" s="8">
        <v>323</v>
      </c>
      <c r="E55" s="7"/>
      <c r="F55" s="32" t="s">
        <v>106</v>
      </c>
      <c r="G55" s="4">
        <v>87485.33</v>
      </c>
      <c r="H55" s="4"/>
      <c r="I55" s="4"/>
      <c r="J55" s="62">
        <v>80798.850000000006</v>
      </c>
      <c r="K55" s="68">
        <f t="shared" ref="K55:K74" si="2">J55/G55*100</f>
        <v>92.357027172441377</v>
      </c>
      <c r="L55" s="62"/>
    </row>
    <row r="56" spans="2:12" x14ac:dyDescent="0.25">
      <c r="B56" s="7"/>
      <c r="C56" s="7"/>
      <c r="D56" s="8"/>
      <c r="E56" s="7">
        <v>3231</v>
      </c>
      <c r="F56" s="32" t="s">
        <v>107</v>
      </c>
      <c r="G56" s="4">
        <v>6523.97</v>
      </c>
      <c r="H56" s="4"/>
      <c r="I56" s="4"/>
      <c r="J56" s="62">
        <v>4432.63</v>
      </c>
      <c r="K56" s="68">
        <f t="shared" si="2"/>
        <v>67.943752040551999</v>
      </c>
      <c r="L56" s="62"/>
    </row>
    <row r="57" spans="2:12" x14ac:dyDescent="0.25">
      <c r="B57" s="7"/>
      <c r="C57" s="7"/>
      <c r="D57" s="8"/>
      <c r="E57" s="7">
        <v>3232</v>
      </c>
      <c r="F57" s="32" t="s">
        <v>108</v>
      </c>
      <c r="G57" s="4">
        <v>10223.969999999999</v>
      </c>
      <c r="H57" s="4"/>
      <c r="I57" s="4"/>
      <c r="J57" s="62">
        <v>11691.21</v>
      </c>
      <c r="K57" s="68">
        <f t="shared" si="2"/>
        <v>114.35098107682239</v>
      </c>
      <c r="L57" s="62"/>
    </row>
    <row r="58" spans="2:12" x14ac:dyDescent="0.25">
      <c r="B58" s="7"/>
      <c r="C58" s="7"/>
      <c r="D58" s="8"/>
      <c r="E58" s="7">
        <v>3233</v>
      </c>
      <c r="F58" s="32" t="s">
        <v>109</v>
      </c>
      <c r="G58" s="4">
        <v>549.47</v>
      </c>
      <c r="H58" s="4"/>
      <c r="I58" s="4"/>
      <c r="J58" s="62">
        <v>702.86</v>
      </c>
      <c r="K58" s="68">
        <f t="shared" si="2"/>
        <v>127.91599177389119</v>
      </c>
      <c r="L58" s="68"/>
    </row>
    <row r="59" spans="2:12" x14ac:dyDescent="0.25">
      <c r="B59" s="7"/>
      <c r="C59" s="7"/>
      <c r="D59" s="8"/>
      <c r="E59" s="7">
        <v>3234</v>
      </c>
      <c r="F59" s="32" t="s">
        <v>110</v>
      </c>
      <c r="G59" s="4">
        <v>2568.89</v>
      </c>
      <c r="H59" s="4"/>
      <c r="I59" s="4"/>
      <c r="J59" s="62">
        <v>2306.58</v>
      </c>
      <c r="K59" s="68">
        <f t="shared" si="2"/>
        <v>89.788975004768602</v>
      </c>
      <c r="L59" s="68"/>
    </row>
    <row r="60" spans="2:12" x14ac:dyDescent="0.25">
      <c r="B60" s="7"/>
      <c r="C60" s="7"/>
      <c r="D60" s="8"/>
      <c r="E60" s="7">
        <v>3236</v>
      </c>
      <c r="F60" s="32" t="s">
        <v>111</v>
      </c>
      <c r="G60" s="4">
        <v>1702.92</v>
      </c>
      <c r="H60" s="4"/>
      <c r="I60" s="4"/>
      <c r="J60" s="62">
        <v>1751.97</v>
      </c>
      <c r="K60" s="68">
        <f t="shared" si="2"/>
        <v>102.88034669861179</v>
      </c>
      <c r="L60" s="68"/>
    </row>
    <row r="61" spans="2:12" x14ac:dyDescent="0.25">
      <c r="B61" s="7"/>
      <c r="C61" s="7"/>
      <c r="D61" s="8"/>
      <c r="E61" s="7">
        <v>3237</v>
      </c>
      <c r="F61" s="32" t="s">
        <v>112</v>
      </c>
      <c r="G61" s="4">
        <v>55221.88</v>
      </c>
      <c r="H61" s="4"/>
      <c r="I61" s="4"/>
      <c r="J61" s="62">
        <v>53819.57</v>
      </c>
      <c r="K61" s="68">
        <f t="shared" si="2"/>
        <v>97.460589896613442</v>
      </c>
      <c r="L61" s="68"/>
    </row>
    <row r="62" spans="2:12" x14ac:dyDescent="0.25">
      <c r="B62" s="7"/>
      <c r="C62" s="7"/>
      <c r="D62" s="8"/>
      <c r="E62" s="7">
        <v>3238</v>
      </c>
      <c r="F62" s="32" t="s">
        <v>113</v>
      </c>
      <c r="G62" s="4">
        <v>2460.35</v>
      </c>
      <c r="H62" s="4"/>
      <c r="I62" s="4"/>
      <c r="J62" s="62">
        <v>2745.38</v>
      </c>
      <c r="K62" s="68">
        <f t="shared" si="2"/>
        <v>111.5849371024448</v>
      </c>
      <c r="L62" s="68"/>
    </row>
    <row r="63" spans="2:12" x14ac:dyDescent="0.25">
      <c r="B63" s="7"/>
      <c r="C63" s="7"/>
      <c r="D63" s="8"/>
      <c r="E63" s="7">
        <v>3239</v>
      </c>
      <c r="F63" s="32" t="s">
        <v>114</v>
      </c>
      <c r="G63" s="4">
        <v>9979.19</v>
      </c>
      <c r="H63" s="4"/>
      <c r="I63" s="4"/>
      <c r="J63" s="62">
        <v>3348.65</v>
      </c>
      <c r="K63" s="68">
        <f t="shared" si="2"/>
        <v>33.556330724237135</v>
      </c>
      <c r="L63" s="68"/>
    </row>
    <row r="64" spans="2:12" x14ac:dyDescent="0.25">
      <c r="B64" s="7"/>
      <c r="C64" s="7"/>
      <c r="D64" s="8">
        <v>324</v>
      </c>
      <c r="E64" s="7"/>
      <c r="F64" s="32" t="s">
        <v>115</v>
      </c>
      <c r="G64" s="4">
        <v>486.03</v>
      </c>
      <c r="H64" s="4"/>
      <c r="I64" s="4"/>
      <c r="J64" s="62">
        <v>1103.8</v>
      </c>
      <c r="K64" s="68">
        <f t="shared" si="2"/>
        <v>227.10532271670471</v>
      </c>
      <c r="L64" s="68"/>
    </row>
    <row r="65" spans="2:12" x14ac:dyDescent="0.25">
      <c r="B65" s="7"/>
      <c r="C65" s="7"/>
      <c r="D65" s="8"/>
      <c r="E65" s="7">
        <v>3241</v>
      </c>
      <c r="F65" s="32" t="s">
        <v>116</v>
      </c>
      <c r="G65" s="4">
        <v>486.03</v>
      </c>
      <c r="H65" s="4"/>
      <c r="I65" s="4"/>
      <c r="J65" s="62">
        <v>1103.8</v>
      </c>
      <c r="K65" s="68">
        <f t="shared" si="2"/>
        <v>227.10532271670471</v>
      </c>
      <c r="L65" s="68"/>
    </row>
    <row r="66" spans="2:12" x14ac:dyDescent="0.25">
      <c r="B66" s="7"/>
      <c r="C66" s="7"/>
      <c r="D66" s="8">
        <v>329</v>
      </c>
      <c r="E66" s="7"/>
      <c r="F66" s="32" t="s">
        <v>117</v>
      </c>
      <c r="G66" s="4">
        <v>18580.189999999999</v>
      </c>
      <c r="H66" s="4"/>
      <c r="I66" s="4"/>
      <c r="J66" s="62">
        <v>24031.119999999999</v>
      </c>
      <c r="K66" s="68">
        <f t="shared" si="2"/>
        <v>129.33732109305666</v>
      </c>
      <c r="L66" s="68"/>
    </row>
    <row r="67" spans="2:12" x14ac:dyDescent="0.25">
      <c r="B67" s="7"/>
      <c r="C67" s="7"/>
      <c r="D67" s="8"/>
      <c r="E67" s="7">
        <v>3293</v>
      </c>
      <c r="F67" s="32" t="s">
        <v>118</v>
      </c>
      <c r="G67" s="4">
        <v>1491.8</v>
      </c>
      <c r="H67" s="4"/>
      <c r="I67" s="4"/>
      <c r="J67" s="62">
        <v>3496.21</v>
      </c>
      <c r="K67" s="68">
        <f t="shared" si="2"/>
        <v>234.36184475130716</v>
      </c>
      <c r="L67" s="68"/>
    </row>
    <row r="68" spans="2:12" x14ac:dyDescent="0.25">
      <c r="B68" s="7"/>
      <c r="C68" s="7"/>
      <c r="D68" s="8"/>
      <c r="E68" s="7">
        <v>3294</v>
      </c>
      <c r="F68" s="32" t="s">
        <v>119</v>
      </c>
      <c r="G68" s="4">
        <v>2282.42</v>
      </c>
      <c r="H68" s="4"/>
      <c r="I68" s="4"/>
      <c r="J68" s="62">
        <v>3998.09</v>
      </c>
      <c r="K68" s="68">
        <f t="shared" si="2"/>
        <v>175.16889967665898</v>
      </c>
      <c r="L68" s="68"/>
    </row>
    <row r="69" spans="2:12" x14ac:dyDescent="0.25">
      <c r="B69" s="7"/>
      <c r="C69" s="7"/>
      <c r="D69" s="8"/>
      <c r="E69" s="7">
        <v>3295</v>
      </c>
      <c r="F69" s="32" t="s">
        <v>120</v>
      </c>
      <c r="G69" s="4">
        <v>2045.59</v>
      </c>
      <c r="H69" s="4"/>
      <c r="I69" s="4"/>
      <c r="J69" s="62">
        <v>2349.9699999999998</v>
      </c>
      <c r="K69" s="68">
        <f t="shared" si="2"/>
        <v>114.87981462560923</v>
      </c>
      <c r="L69" s="68"/>
    </row>
    <row r="70" spans="2:12" x14ac:dyDescent="0.25">
      <c r="B70" s="7"/>
      <c r="C70" s="7"/>
      <c r="D70" s="8"/>
      <c r="E70" s="7">
        <v>3296</v>
      </c>
      <c r="F70" s="32" t="s">
        <v>121</v>
      </c>
      <c r="G70" s="4">
        <v>3980.23</v>
      </c>
      <c r="H70" s="4"/>
      <c r="I70" s="4"/>
      <c r="J70" s="62">
        <v>4105.8100000000004</v>
      </c>
      <c r="K70" s="68">
        <f t="shared" si="2"/>
        <v>103.15509405235377</v>
      </c>
      <c r="L70" s="68"/>
    </row>
    <row r="71" spans="2:12" x14ac:dyDescent="0.25">
      <c r="B71" s="7"/>
      <c r="C71" s="7"/>
      <c r="D71" s="8"/>
      <c r="E71" s="7">
        <v>3299</v>
      </c>
      <c r="F71" s="32" t="s">
        <v>117</v>
      </c>
      <c r="G71" s="4">
        <v>8780.14</v>
      </c>
      <c r="H71" s="4"/>
      <c r="I71" s="4"/>
      <c r="J71" s="62">
        <v>10081.040000000001</v>
      </c>
      <c r="K71" s="68">
        <f t="shared" si="2"/>
        <v>114.81639244932316</v>
      </c>
      <c r="L71" s="68"/>
    </row>
    <row r="72" spans="2:12" x14ac:dyDescent="0.25">
      <c r="B72" s="7"/>
      <c r="C72" s="7">
        <v>34</v>
      </c>
      <c r="D72" s="8"/>
      <c r="E72" s="7"/>
      <c r="F72" s="32" t="s">
        <v>122</v>
      </c>
      <c r="G72" s="4">
        <v>3473.25</v>
      </c>
      <c r="H72" s="4">
        <v>2401</v>
      </c>
      <c r="I72" s="4">
        <v>3151</v>
      </c>
      <c r="J72" s="62">
        <v>2554.41</v>
      </c>
      <c r="K72" s="68">
        <f t="shared" si="2"/>
        <v>73.545238609371623</v>
      </c>
      <c r="L72" s="68">
        <f>J72/I72*100</f>
        <v>81.066645509362104</v>
      </c>
    </row>
    <row r="73" spans="2:12" x14ac:dyDescent="0.25">
      <c r="B73" s="7"/>
      <c r="C73" s="7"/>
      <c r="D73" s="8">
        <v>343</v>
      </c>
      <c r="E73" s="7"/>
      <c r="F73" s="32" t="s">
        <v>123</v>
      </c>
      <c r="G73" s="4">
        <v>3473.25</v>
      </c>
      <c r="H73" s="4"/>
      <c r="I73" s="4"/>
      <c r="J73" s="62">
        <v>2554.41</v>
      </c>
      <c r="K73" s="68">
        <f t="shared" si="2"/>
        <v>73.545238609371623</v>
      </c>
      <c r="L73" s="68"/>
    </row>
    <row r="74" spans="2:12" x14ac:dyDescent="0.25">
      <c r="B74" s="7"/>
      <c r="C74" s="7"/>
      <c r="D74" s="8"/>
      <c r="E74" s="7">
        <v>3431</v>
      </c>
      <c r="F74" s="32" t="s">
        <v>130</v>
      </c>
      <c r="G74" s="4">
        <v>717.85</v>
      </c>
      <c r="H74" s="4"/>
      <c r="I74" s="4"/>
      <c r="J74" s="62">
        <v>754.74</v>
      </c>
      <c r="K74" s="68">
        <f t="shared" si="2"/>
        <v>105.13895660653341</v>
      </c>
      <c r="L74" s="68"/>
    </row>
    <row r="75" spans="2:12" x14ac:dyDescent="0.25">
      <c r="B75" s="7"/>
      <c r="C75" s="7"/>
      <c r="D75" s="8"/>
      <c r="E75" s="7">
        <v>3432</v>
      </c>
      <c r="F75" s="32" t="s">
        <v>133</v>
      </c>
      <c r="G75" s="4">
        <v>191.73</v>
      </c>
      <c r="H75" s="4"/>
      <c r="I75" s="4"/>
      <c r="J75" s="62">
        <v>0</v>
      </c>
      <c r="K75" s="68">
        <v>0</v>
      </c>
      <c r="L75" s="68"/>
    </row>
    <row r="76" spans="2:12" x14ac:dyDescent="0.25">
      <c r="B76" s="7"/>
      <c r="C76" s="7"/>
      <c r="D76" s="8"/>
      <c r="E76" s="7">
        <v>3433</v>
      </c>
      <c r="F76" s="32" t="s">
        <v>124</v>
      </c>
      <c r="G76" s="4">
        <v>2563.67</v>
      </c>
      <c r="H76" s="4"/>
      <c r="I76" s="4"/>
      <c r="J76" s="62">
        <v>1799.67</v>
      </c>
      <c r="K76" s="68">
        <f>J76/G76*100</f>
        <v>70.198972566671998</v>
      </c>
      <c r="L76" s="68"/>
    </row>
    <row r="77" spans="2:12" x14ac:dyDescent="0.25">
      <c r="B77" s="63">
        <v>4</v>
      </c>
      <c r="C77" s="64"/>
      <c r="D77" s="64"/>
      <c r="E77" s="64"/>
      <c r="F77" s="65" t="s">
        <v>5</v>
      </c>
      <c r="G77" s="60">
        <v>19180.57</v>
      </c>
      <c r="H77" s="60">
        <v>13000</v>
      </c>
      <c r="I77" s="60">
        <v>11324</v>
      </c>
      <c r="J77" s="61">
        <v>10324.200000000001</v>
      </c>
      <c r="K77" s="67">
        <f>J77/G77*100</f>
        <v>53.826346140912392</v>
      </c>
      <c r="L77" s="67">
        <f>J77/I77*100</f>
        <v>91.170964323560582</v>
      </c>
    </row>
    <row r="78" spans="2:12" x14ac:dyDescent="0.25">
      <c r="B78" s="11"/>
      <c r="C78" s="11">
        <v>42</v>
      </c>
      <c r="D78" s="11"/>
      <c r="E78" s="11"/>
      <c r="F78" s="25" t="s">
        <v>125</v>
      </c>
      <c r="G78" s="4">
        <v>19180.57</v>
      </c>
      <c r="H78" s="4"/>
      <c r="I78" s="5"/>
      <c r="J78" s="62">
        <v>10324.200000000001</v>
      </c>
      <c r="K78" s="68">
        <f>J78/G78*100</f>
        <v>53.826346140912392</v>
      </c>
      <c r="L78" s="68"/>
    </row>
    <row r="79" spans="2:12" x14ac:dyDescent="0.25">
      <c r="B79" s="11"/>
      <c r="C79" s="11"/>
      <c r="D79" s="7">
        <v>422</v>
      </c>
      <c r="E79" s="7"/>
      <c r="F79" s="7" t="s">
        <v>126</v>
      </c>
      <c r="G79" s="4">
        <v>19180.57</v>
      </c>
      <c r="H79" s="4"/>
      <c r="I79" s="5"/>
      <c r="J79" s="62">
        <v>10324.200000000001</v>
      </c>
      <c r="K79" s="68">
        <f>J79/G79*100</f>
        <v>53.826346140912392</v>
      </c>
      <c r="L79" s="68"/>
    </row>
    <row r="80" spans="2:12" x14ac:dyDescent="0.25">
      <c r="B80" s="11"/>
      <c r="C80" s="11"/>
      <c r="D80" s="7"/>
      <c r="E80" s="7">
        <v>4221</v>
      </c>
      <c r="F80" s="7" t="s">
        <v>127</v>
      </c>
      <c r="G80" s="4">
        <v>4334.8</v>
      </c>
      <c r="H80" s="4"/>
      <c r="I80" s="5"/>
      <c r="J80" s="62">
        <v>800</v>
      </c>
      <c r="K80" s="68">
        <f>J80/G80*100</f>
        <v>18.455292054996768</v>
      </c>
      <c r="L80" s="68"/>
    </row>
    <row r="81" spans="2:12" x14ac:dyDescent="0.25">
      <c r="B81" s="11"/>
      <c r="C81" s="11"/>
      <c r="D81" s="7"/>
      <c r="E81" s="7">
        <v>4223</v>
      </c>
      <c r="F81" s="7" t="s">
        <v>128</v>
      </c>
      <c r="G81" s="4"/>
      <c r="H81" s="4"/>
      <c r="I81" s="5"/>
      <c r="J81" s="62">
        <v>233.79</v>
      </c>
      <c r="K81" s="68">
        <v>0</v>
      </c>
      <c r="L81" s="68"/>
    </row>
    <row r="82" spans="2:12" x14ac:dyDescent="0.25">
      <c r="B82" s="11"/>
      <c r="C82" s="11"/>
      <c r="D82" s="7"/>
      <c r="E82" s="7">
        <v>4226</v>
      </c>
      <c r="F82" s="7" t="s">
        <v>129</v>
      </c>
      <c r="G82" s="4">
        <v>14845.76</v>
      </c>
      <c r="H82" s="4"/>
      <c r="I82" s="5"/>
      <c r="J82" s="62">
        <v>9290.41</v>
      </c>
      <c r="K82" s="68">
        <f>J82/G82*100</f>
        <v>62.579551333175267</v>
      </c>
      <c r="L82" s="68"/>
    </row>
  </sheetData>
  <mergeCells count="5">
    <mergeCell ref="B8:F8"/>
    <mergeCell ref="B9:F9"/>
    <mergeCell ref="B2:L2"/>
    <mergeCell ref="B4:L4"/>
    <mergeCell ref="B6:L6"/>
  </mergeCells>
  <pageMargins left="0.7" right="0.7" top="0.75" bottom="0.75" header="0.3" footer="0.3"/>
  <pageSetup paperSize="9"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0"/>
  <sheetViews>
    <sheetView workbookViewId="0">
      <selection activeCell="L19" sqref="L1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31" t="s">
        <v>37</v>
      </c>
      <c r="C2" s="131"/>
      <c r="D2" s="131"/>
      <c r="E2" s="131"/>
      <c r="F2" s="131"/>
      <c r="G2" s="131"/>
      <c r="H2" s="131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40" t="s">
        <v>6</v>
      </c>
      <c r="C4" s="40" t="s">
        <v>68</v>
      </c>
      <c r="D4" s="40" t="s">
        <v>134</v>
      </c>
      <c r="E4" s="40" t="s">
        <v>187</v>
      </c>
      <c r="F4" s="40" t="s">
        <v>69</v>
      </c>
      <c r="G4" s="40" t="s">
        <v>16</v>
      </c>
      <c r="H4" s="40" t="s">
        <v>49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18</v>
      </c>
      <c r="H5" s="40" t="s">
        <v>19</v>
      </c>
    </row>
    <row r="6" spans="2:8" x14ac:dyDescent="0.25">
      <c r="B6" s="59" t="s">
        <v>36</v>
      </c>
      <c r="C6" s="60">
        <f>C7+C9+C12+C14</f>
        <v>619270.09</v>
      </c>
      <c r="D6" s="60">
        <f>SUM(D7+D9+D12+D14)</f>
        <v>688643</v>
      </c>
      <c r="E6" s="72">
        <f>SUM(E7+E9+E12+E14)</f>
        <v>776775</v>
      </c>
      <c r="F6" s="61">
        <f>SUM(F7+F9+F12+F14)</f>
        <v>762204.75</v>
      </c>
      <c r="G6" s="61">
        <f>F6/C6*100</f>
        <v>123.08115026191561</v>
      </c>
      <c r="H6" s="61">
        <f>F6/E6*100</f>
        <v>98.124263782948731</v>
      </c>
    </row>
    <row r="7" spans="2:8" x14ac:dyDescent="0.25">
      <c r="B7" s="6" t="s">
        <v>29</v>
      </c>
      <c r="C7" s="73">
        <v>0.06</v>
      </c>
      <c r="D7" s="74">
        <v>1</v>
      </c>
      <c r="E7" s="74">
        <v>1</v>
      </c>
      <c r="F7" s="75">
        <v>0.01</v>
      </c>
      <c r="G7" s="75">
        <v>16.670000000000002</v>
      </c>
      <c r="H7" s="75">
        <v>1</v>
      </c>
    </row>
    <row r="8" spans="2:8" x14ac:dyDescent="0.25">
      <c r="B8" s="35" t="s">
        <v>139</v>
      </c>
      <c r="C8" s="66">
        <v>0.06</v>
      </c>
      <c r="D8" s="4">
        <v>1</v>
      </c>
      <c r="E8" s="4">
        <v>1</v>
      </c>
      <c r="F8" s="31">
        <v>0.01</v>
      </c>
      <c r="G8" s="69">
        <f t="shared" ref="G8:G14" si="0">F8/C8*100</f>
        <v>16.666666666666668</v>
      </c>
      <c r="H8" s="69">
        <v>1</v>
      </c>
    </row>
    <row r="9" spans="2:8" x14ac:dyDescent="0.25">
      <c r="B9" s="6" t="s">
        <v>138</v>
      </c>
      <c r="C9" s="74">
        <f>SUM(C10:C11)</f>
        <v>80904.03</v>
      </c>
      <c r="D9" s="74">
        <f>SUM(D10:D11)</f>
        <v>40372</v>
      </c>
      <c r="E9" s="76">
        <f>SUM(E10:E11)</f>
        <v>90884</v>
      </c>
      <c r="F9" s="75">
        <f>SUM(F10:F11)</f>
        <v>96189.71</v>
      </c>
      <c r="G9" s="77">
        <f t="shared" si="0"/>
        <v>118.89359528814573</v>
      </c>
      <c r="H9" s="77">
        <f t="shared" ref="H9:H14" si="1">F9/E9*100</f>
        <v>105.83789225826328</v>
      </c>
    </row>
    <row r="10" spans="2:8" ht="25.5" x14ac:dyDescent="0.25">
      <c r="B10" s="33" t="s">
        <v>140</v>
      </c>
      <c r="C10" s="4">
        <v>50404.800000000003</v>
      </c>
      <c r="D10" s="4">
        <v>6000</v>
      </c>
      <c r="E10" s="5">
        <v>55000</v>
      </c>
      <c r="F10" s="31">
        <v>51649.91</v>
      </c>
      <c r="G10" s="69">
        <f t="shared" si="0"/>
        <v>102.47022109005492</v>
      </c>
      <c r="H10" s="69">
        <f t="shared" si="1"/>
        <v>93.908927272727283</v>
      </c>
    </row>
    <row r="11" spans="2:8" ht="25.5" x14ac:dyDescent="0.25">
      <c r="B11" s="33" t="s">
        <v>141</v>
      </c>
      <c r="C11" s="4">
        <v>30499.23</v>
      </c>
      <c r="D11" s="4">
        <v>34372</v>
      </c>
      <c r="E11" s="5">
        <v>35884</v>
      </c>
      <c r="F11" s="31">
        <v>44539.8</v>
      </c>
      <c r="G11" s="69">
        <f t="shared" si="0"/>
        <v>146.03581795343686</v>
      </c>
      <c r="H11" s="69">
        <f t="shared" si="1"/>
        <v>124.12161408984505</v>
      </c>
    </row>
    <row r="12" spans="2:8" x14ac:dyDescent="0.25">
      <c r="B12" s="6" t="s">
        <v>142</v>
      </c>
      <c r="C12" s="74">
        <v>535294</v>
      </c>
      <c r="D12" s="74">
        <v>640370</v>
      </c>
      <c r="E12" s="74">
        <v>680990</v>
      </c>
      <c r="F12" s="75">
        <v>663630.5</v>
      </c>
      <c r="G12" s="77">
        <f t="shared" si="0"/>
        <v>123.97495581867162</v>
      </c>
      <c r="H12" s="77">
        <f t="shared" si="1"/>
        <v>97.450843624722822</v>
      </c>
    </row>
    <row r="13" spans="2:8" ht="25.5" x14ac:dyDescent="0.25">
      <c r="B13" s="35" t="s">
        <v>143</v>
      </c>
      <c r="C13" s="4">
        <v>535293.82999999996</v>
      </c>
      <c r="D13" s="4">
        <v>640370</v>
      </c>
      <c r="E13" s="4">
        <v>680990</v>
      </c>
      <c r="F13" s="31">
        <v>663630.5</v>
      </c>
      <c r="G13" s="69">
        <f t="shared" si="0"/>
        <v>123.97499519095896</v>
      </c>
      <c r="H13" s="69">
        <f t="shared" si="1"/>
        <v>97.450843624722822</v>
      </c>
    </row>
    <row r="14" spans="2:8" x14ac:dyDescent="0.25">
      <c r="B14" s="6" t="s">
        <v>145</v>
      </c>
      <c r="C14" s="74">
        <v>3072</v>
      </c>
      <c r="D14" s="74">
        <v>7900</v>
      </c>
      <c r="E14" s="74">
        <v>4900</v>
      </c>
      <c r="F14" s="75">
        <v>2384.5300000000002</v>
      </c>
      <c r="G14" s="77">
        <f t="shared" si="0"/>
        <v>77.621419270833343</v>
      </c>
      <c r="H14" s="77">
        <f t="shared" si="1"/>
        <v>48.663877551020413</v>
      </c>
    </row>
    <row r="15" spans="2:8" ht="25.5" x14ac:dyDescent="0.25">
      <c r="B15" s="35" t="s">
        <v>144</v>
      </c>
      <c r="C15" s="4">
        <v>3072.34</v>
      </c>
      <c r="D15" s="4">
        <v>7900</v>
      </c>
      <c r="E15" s="4">
        <v>4900</v>
      </c>
      <c r="F15" s="31">
        <v>2384.5300000000002</v>
      </c>
      <c r="G15" s="31">
        <v>77.62</v>
      </c>
      <c r="H15" s="31">
        <v>48.66</v>
      </c>
    </row>
    <row r="16" spans="2:8" x14ac:dyDescent="0.25">
      <c r="B16" s="35"/>
      <c r="C16" s="4"/>
      <c r="D16" s="4"/>
      <c r="E16" s="4"/>
      <c r="F16" s="31"/>
      <c r="G16" s="31"/>
      <c r="H16" s="31"/>
    </row>
    <row r="17" spans="2:8" x14ac:dyDescent="0.25">
      <c r="B17" s="59" t="s">
        <v>35</v>
      </c>
      <c r="C17" s="20">
        <f>SUM(C18+C20+C24+C27)</f>
        <v>635597.63</v>
      </c>
      <c r="D17" s="20">
        <f>SUM(D18+D20+D24+D27)</f>
        <v>742643</v>
      </c>
      <c r="E17" s="19">
        <f>E18+E20+E24+E27</f>
        <v>782970</v>
      </c>
      <c r="F17" s="84">
        <f>SUM(F18+F20+F24+F27)</f>
        <v>761575.06</v>
      </c>
      <c r="G17" s="85">
        <f t="shared" ref="G17:G24" si="2">F17/C17*100</f>
        <v>119.82031147598838</v>
      </c>
      <c r="H17" s="85">
        <f t="shared" ref="H17:H28" si="3">F17/E17*100</f>
        <v>97.267463632067646</v>
      </c>
    </row>
    <row r="18" spans="2:8" x14ac:dyDescent="0.25">
      <c r="B18" s="6" t="s">
        <v>29</v>
      </c>
      <c r="C18" s="73">
        <v>0.06</v>
      </c>
      <c r="D18" s="74">
        <v>1</v>
      </c>
      <c r="E18" s="76">
        <v>1</v>
      </c>
      <c r="F18" s="75">
        <v>0.01</v>
      </c>
      <c r="G18" s="77">
        <f t="shared" si="2"/>
        <v>16.666666666666668</v>
      </c>
      <c r="H18" s="77">
        <f t="shared" si="3"/>
        <v>1</v>
      </c>
    </row>
    <row r="19" spans="2:8" ht="15.75" customHeight="1" x14ac:dyDescent="0.25">
      <c r="B19" s="35" t="s">
        <v>139</v>
      </c>
      <c r="C19" s="66">
        <v>0.06</v>
      </c>
      <c r="D19" s="4">
        <v>1</v>
      </c>
      <c r="E19" s="5">
        <v>1</v>
      </c>
      <c r="F19" s="31">
        <v>0.01</v>
      </c>
      <c r="G19" s="69">
        <f t="shared" si="2"/>
        <v>16.666666666666668</v>
      </c>
      <c r="H19" s="69">
        <f t="shared" si="3"/>
        <v>1</v>
      </c>
    </row>
    <row r="20" spans="2:8" ht="15.75" customHeight="1" x14ac:dyDescent="0.25">
      <c r="B20" s="6" t="s">
        <v>138</v>
      </c>
      <c r="C20" s="74">
        <f>SUM(C21:C23)</f>
        <v>98014.16</v>
      </c>
      <c r="D20" s="74">
        <f>SUM(D21:D23)</f>
        <v>94372</v>
      </c>
      <c r="E20" s="74">
        <f>SUM(E21:E23)</f>
        <v>96680</v>
      </c>
      <c r="F20" s="75">
        <f>SUM(F21:F23)</f>
        <v>95926.15</v>
      </c>
      <c r="G20" s="77">
        <f t="shared" si="2"/>
        <v>97.869685359748019</v>
      </c>
      <c r="H20" s="77">
        <f t="shared" si="3"/>
        <v>99.220262722383112</v>
      </c>
    </row>
    <row r="21" spans="2:8" ht="25.5" x14ac:dyDescent="0.25">
      <c r="B21" s="33" t="s">
        <v>140</v>
      </c>
      <c r="C21" s="4">
        <v>34799.79</v>
      </c>
      <c r="D21" s="4">
        <v>34372</v>
      </c>
      <c r="E21" s="4">
        <v>35884</v>
      </c>
      <c r="F21" s="31">
        <v>35884</v>
      </c>
      <c r="G21" s="69">
        <f t="shared" si="2"/>
        <v>103.11556477783344</v>
      </c>
      <c r="H21" s="69">
        <f t="shared" si="3"/>
        <v>100</v>
      </c>
    </row>
    <row r="22" spans="2:8" ht="38.25" x14ac:dyDescent="0.25">
      <c r="B22" s="33" t="s">
        <v>146</v>
      </c>
      <c r="C22" s="4">
        <v>15747.26</v>
      </c>
      <c r="D22" s="4">
        <v>0</v>
      </c>
      <c r="E22" s="4">
        <v>5796</v>
      </c>
      <c r="F22" s="31">
        <v>5796</v>
      </c>
      <c r="G22" s="69">
        <f t="shared" si="2"/>
        <v>36.806403145690112</v>
      </c>
      <c r="H22" s="69">
        <f t="shared" si="3"/>
        <v>100</v>
      </c>
    </row>
    <row r="23" spans="2:8" ht="25.5" x14ac:dyDescent="0.25">
      <c r="B23" s="33" t="s">
        <v>141</v>
      </c>
      <c r="C23" s="4">
        <v>47467.11</v>
      </c>
      <c r="D23" s="4">
        <v>60000</v>
      </c>
      <c r="E23" s="4">
        <v>55000</v>
      </c>
      <c r="F23" s="31">
        <v>54246.15</v>
      </c>
      <c r="G23" s="69">
        <f t="shared" si="2"/>
        <v>114.28155200516737</v>
      </c>
      <c r="H23" s="69">
        <f t="shared" si="3"/>
        <v>98.629363636363649</v>
      </c>
    </row>
    <row r="24" spans="2:8" x14ac:dyDescent="0.25">
      <c r="B24" s="6" t="s">
        <v>142</v>
      </c>
      <c r="C24" s="74">
        <f>SUM(C25:C26)</f>
        <v>534511.41</v>
      </c>
      <c r="D24" s="74">
        <v>640370</v>
      </c>
      <c r="E24" s="74">
        <f>SUM(E25:E26)</f>
        <v>681389</v>
      </c>
      <c r="F24" s="75">
        <f>SUM(F25:F26)</f>
        <v>663664.37</v>
      </c>
      <c r="G24" s="77">
        <f t="shared" si="2"/>
        <v>124.16280692679693</v>
      </c>
      <c r="H24" s="77">
        <f t="shared" si="3"/>
        <v>97.39875019995921</v>
      </c>
    </row>
    <row r="25" spans="2:8" ht="25.5" x14ac:dyDescent="0.25">
      <c r="B25" s="35" t="s">
        <v>147</v>
      </c>
      <c r="C25" s="4">
        <v>0</v>
      </c>
      <c r="D25" s="4">
        <v>0</v>
      </c>
      <c r="E25" s="5">
        <v>399</v>
      </c>
      <c r="F25" s="31">
        <v>398.85</v>
      </c>
      <c r="G25" s="31">
        <v>0</v>
      </c>
      <c r="H25" s="69">
        <f t="shared" si="3"/>
        <v>99.962406015037601</v>
      </c>
    </row>
    <row r="26" spans="2:8" ht="25.5" x14ac:dyDescent="0.25">
      <c r="B26" s="35" t="s">
        <v>143</v>
      </c>
      <c r="C26" s="4">
        <v>534511.41</v>
      </c>
      <c r="D26" s="4">
        <v>640370</v>
      </c>
      <c r="E26" s="5">
        <v>680990</v>
      </c>
      <c r="F26" s="31">
        <v>663265.52</v>
      </c>
      <c r="G26" s="69">
        <f>F26/C26*100</f>
        <v>124.08818737845091</v>
      </c>
      <c r="H26" s="69">
        <f t="shared" si="3"/>
        <v>97.397248124054698</v>
      </c>
    </row>
    <row r="27" spans="2:8" x14ac:dyDescent="0.25">
      <c r="B27" s="6" t="s">
        <v>145</v>
      </c>
      <c r="C27" s="74">
        <v>3072</v>
      </c>
      <c r="D27" s="74">
        <v>7900</v>
      </c>
      <c r="E27" s="76">
        <v>4900</v>
      </c>
      <c r="F27" s="75">
        <v>1984.53</v>
      </c>
      <c r="G27" s="75">
        <v>64.59</v>
      </c>
      <c r="H27" s="77">
        <f t="shared" si="3"/>
        <v>40.500612244897958</v>
      </c>
    </row>
    <row r="28" spans="2:8" ht="25.5" x14ac:dyDescent="0.25">
      <c r="B28" s="35" t="s">
        <v>144</v>
      </c>
      <c r="C28" s="4">
        <v>3072.33</v>
      </c>
      <c r="D28" s="4">
        <v>7900</v>
      </c>
      <c r="E28" s="5">
        <v>4900</v>
      </c>
      <c r="F28" s="31">
        <v>1984.53</v>
      </c>
      <c r="G28" s="69">
        <f>F28/C28*100</f>
        <v>64.593647166808253</v>
      </c>
      <c r="H28" s="69">
        <f t="shared" si="3"/>
        <v>40.500612244897958</v>
      </c>
    </row>
    <row r="29" spans="2:8" x14ac:dyDescent="0.25">
      <c r="B29" s="33"/>
      <c r="C29" s="4"/>
      <c r="D29" s="4"/>
      <c r="E29" s="5"/>
      <c r="F29" s="31"/>
      <c r="G29" s="31"/>
      <c r="H29" s="31"/>
    </row>
    <row r="30" spans="2:8" x14ac:dyDescent="0.25">
      <c r="B30" s="11"/>
      <c r="C30" s="4"/>
      <c r="D30" s="4"/>
      <c r="E30" s="5"/>
      <c r="F30" s="31"/>
      <c r="G30" s="31"/>
      <c r="H30" s="3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L19" sqref="L1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31" t="s">
        <v>46</v>
      </c>
      <c r="C2" s="131"/>
      <c r="D2" s="131"/>
      <c r="E2" s="131"/>
      <c r="F2" s="131"/>
      <c r="G2" s="131"/>
      <c r="H2" s="131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40" t="s">
        <v>6</v>
      </c>
      <c r="C4" s="40" t="s">
        <v>70</v>
      </c>
      <c r="D4" s="40" t="s">
        <v>134</v>
      </c>
      <c r="E4" s="40" t="s">
        <v>187</v>
      </c>
      <c r="F4" s="40" t="s">
        <v>71</v>
      </c>
      <c r="G4" s="40" t="s">
        <v>16</v>
      </c>
      <c r="H4" s="40" t="s">
        <v>49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18</v>
      </c>
      <c r="H5" s="40" t="s">
        <v>19</v>
      </c>
    </row>
    <row r="6" spans="2:8" ht="15.75" customHeight="1" x14ac:dyDescent="0.25">
      <c r="B6" s="6" t="s">
        <v>35</v>
      </c>
      <c r="C6" s="4"/>
      <c r="D6" s="4"/>
      <c r="E6" s="4"/>
      <c r="F6" s="31"/>
      <c r="G6" s="31"/>
      <c r="H6" s="31"/>
    </row>
    <row r="7" spans="2:8" ht="15.75" customHeight="1" x14ac:dyDescent="0.25">
      <c r="B7" s="6" t="s">
        <v>136</v>
      </c>
      <c r="C7" s="4">
        <v>635598</v>
      </c>
      <c r="D7" s="4">
        <v>742643</v>
      </c>
      <c r="E7" s="4">
        <v>782970.18</v>
      </c>
      <c r="F7" s="31">
        <v>761575</v>
      </c>
      <c r="G7" s="69">
        <f>F7/C7*100</f>
        <v>119.82023228518655</v>
      </c>
      <c r="H7" s="69">
        <f>F7/E7*100</f>
        <v>97.267433607752466</v>
      </c>
    </row>
    <row r="8" spans="2:8" x14ac:dyDescent="0.25">
      <c r="B8" s="13" t="s">
        <v>137</v>
      </c>
      <c r="C8" s="4">
        <v>635598</v>
      </c>
      <c r="D8" s="4">
        <v>742643</v>
      </c>
      <c r="E8" s="4">
        <v>782970</v>
      </c>
      <c r="F8" s="31">
        <v>761575</v>
      </c>
      <c r="G8" s="69">
        <f>F8/C8*100</f>
        <v>119.82023228518655</v>
      </c>
      <c r="H8" s="69">
        <f>F8/E8*100</f>
        <v>97.267455968938791</v>
      </c>
    </row>
    <row r="9" spans="2:8" x14ac:dyDescent="0.25">
      <c r="B9" s="36"/>
      <c r="C9" s="4"/>
      <c r="D9" s="4"/>
      <c r="E9" s="4"/>
      <c r="F9" s="31"/>
      <c r="G9" s="31"/>
      <c r="H9" s="31"/>
    </row>
    <row r="10" spans="2:8" x14ac:dyDescent="0.25">
      <c r="B10" s="12"/>
      <c r="C10" s="4"/>
      <c r="D10" s="4"/>
      <c r="E10" s="4"/>
      <c r="F10" s="31"/>
      <c r="G10" s="31"/>
      <c r="H10" s="31"/>
    </row>
    <row r="11" spans="2:8" x14ac:dyDescent="0.25">
      <c r="B11" s="6"/>
      <c r="C11" s="4"/>
      <c r="D11" s="4"/>
      <c r="E11" s="5"/>
      <c r="F11" s="31"/>
      <c r="G11" s="31"/>
      <c r="H11" s="31"/>
    </row>
    <row r="12" spans="2:8" x14ac:dyDescent="0.25">
      <c r="B12" s="33"/>
      <c r="C12" s="4"/>
      <c r="D12" s="4"/>
      <c r="E12" s="5"/>
      <c r="F12" s="31"/>
      <c r="G12" s="31"/>
      <c r="H12" s="31"/>
    </row>
    <row r="13" spans="2:8" x14ac:dyDescent="0.25">
      <c r="B13" s="11"/>
      <c r="C13" s="4"/>
      <c r="D13" s="4"/>
      <c r="E13" s="5"/>
      <c r="F13" s="31"/>
      <c r="G13" s="31"/>
      <c r="H13" s="3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66"/>
  <sheetViews>
    <sheetView zoomScale="90" zoomScaleNormal="90" workbookViewId="0">
      <selection activeCell="G23" sqref="G23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23.42578125" customWidth="1"/>
    <col min="5" max="5" width="37.42578125" customWidth="1"/>
    <col min="6" max="8" width="25.28515625" customWidth="1"/>
    <col min="9" max="9" width="15.7109375" customWidth="1"/>
  </cols>
  <sheetData>
    <row r="1" spans="2:9" ht="18" x14ac:dyDescent="0.25">
      <c r="B1" s="2"/>
      <c r="C1" s="2"/>
      <c r="D1" s="2"/>
      <c r="E1" s="2"/>
      <c r="F1" s="2"/>
      <c r="G1" s="2"/>
      <c r="H1" s="2"/>
      <c r="I1" s="3"/>
    </row>
    <row r="2" spans="2:9" ht="18" customHeight="1" x14ac:dyDescent="0.25">
      <c r="B2" s="131" t="s">
        <v>10</v>
      </c>
      <c r="C2" s="138"/>
      <c r="D2" s="138"/>
      <c r="E2" s="138"/>
      <c r="F2" s="138"/>
      <c r="G2" s="138"/>
      <c r="H2" s="138"/>
      <c r="I2" s="138"/>
    </row>
    <row r="3" spans="2:9" ht="18" x14ac:dyDescent="0.25">
      <c r="B3" s="2"/>
      <c r="C3" s="2"/>
      <c r="D3" s="2"/>
      <c r="E3" s="2"/>
      <c r="F3" s="2"/>
      <c r="G3" s="2"/>
      <c r="H3" s="2"/>
      <c r="I3" s="3"/>
    </row>
    <row r="4" spans="2:9" ht="15.75" x14ac:dyDescent="0.25">
      <c r="B4" s="139" t="s">
        <v>173</v>
      </c>
      <c r="C4" s="139"/>
      <c r="D4" s="139"/>
      <c r="E4" s="139"/>
      <c r="F4" s="139"/>
      <c r="G4" s="139"/>
      <c r="H4" s="139"/>
      <c r="I4" s="139"/>
    </row>
    <row r="5" spans="2:9" ht="18" x14ac:dyDescent="0.25">
      <c r="B5" s="17"/>
      <c r="C5" s="17"/>
      <c r="D5" s="17"/>
      <c r="E5" s="17"/>
      <c r="F5" s="17"/>
      <c r="G5" s="17"/>
      <c r="H5" s="17"/>
      <c r="I5" s="3"/>
    </row>
    <row r="6" spans="2:9" x14ac:dyDescent="0.25">
      <c r="B6" s="128" t="s">
        <v>6</v>
      </c>
      <c r="C6" s="129"/>
      <c r="D6" s="129"/>
      <c r="E6" s="130"/>
      <c r="F6" s="40" t="s">
        <v>186</v>
      </c>
      <c r="G6" s="40" t="s">
        <v>187</v>
      </c>
      <c r="H6" s="40" t="s">
        <v>74</v>
      </c>
      <c r="I6" s="40" t="s">
        <v>49</v>
      </c>
    </row>
    <row r="7" spans="2:9" s="30" customFormat="1" ht="15.75" customHeight="1" x14ac:dyDescent="0.2">
      <c r="B7" s="140">
        <v>1</v>
      </c>
      <c r="C7" s="141"/>
      <c r="D7" s="141"/>
      <c r="E7" s="142"/>
      <c r="F7" s="41">
        <v>2</v>
      </c>
      <c r="G7" s="41">
        <v>3</v>
      </c>
      <c r="H7" s="41">
        <v>4</v>
      </c>
      <c r="I7" s="41" t="s">
        <v>47</v>
      </c>
    </row>
    <row r="8" spans="2:9" s="43" customFormat="1" ht="30" customHeight="1" x14ac:dyDescent="0.25">
      <c r="B8" s="135" t="s">
        <v>148</v>
      </c>
      <c r="C8" s="136"/>
      <c r="D8" s="137"/>
      <c r="E8" s="88" t="s">
        <v>149</v>
      </c>
      <c r="F8" s="89"/>
      <c r="G8" s="90"/>
      <c r="H8" s="90"/>
      <c r="I8" s="90"/>
    </row>
    <row r="9" spans="2:9" s="43" customFormat="1" ht="30" customHeight="1" x14ac:dyDescent="0.25">
      <c r="B9" s="135" t="s">
        <v>156</v>
      </c>
      <c r="C9" s="136"/>
      <c r="D9" s="137"/>
      <c r="E9" s="88" t="s">
        <v>157</v>
      </c>
      <c r="F9" s="89">
        <v>742643</v>
      </c>
      <c r="G9" s="90">
        <v>782970</v>
      </c>
      <c r="H9" s="91">
        <f>SUM(H10+H34+H117+H146)</f>
        <v>761575.39</v>
      </c>
      <c r="I9" s="91">
        <f>H9/G9*100</f>
        <v>97.267505779276348</v>
      </c>
    </row>
    <row r="10" spans="2:9" s="43" customFormat="1" ht="30" customHeight="1" x14ac:dyDescent="0.25">
      <c r="B10" s="135" t="s">
        <v>150</v>
      </c>
      <c r="C10" s="136"/>
      <c r="D10" s="137"/>
      <c r="E10" s="88" t="s">
        <v>151</v>
      </c>
      <c r="F10" s="89">
        <v>22200</v>
      </c>
      <c r="G10" s="90">
        <v>23726</v>
      </c>
      <c r="H10" s="91">
        <v>17414.52</v>
      </c>
      <c r="I10" s="91">
        <f>H10/G10*100</f>
        <v>73.398465818089861</v>
      </c>
    </row>
    <row r="11" spans="2:9" s="43" customFormat="1" ht="30" customHeight="1" x14ac:dyDescent="0.25">
      <c r="B11" s="135" t="s">
        <v>154</v>
      </c>
      <c r="C11" s="136"/>
      <c r="D11" s="137"/>
      <c r="E11" s="93" t="s">
        <v>152</v>
      </c>
      <c r="F11" s="44">
        <v>18500</v>
      </c>
      <c r="G11" s="45">
        <v>20026</v>
      </c>
      <c r="H11" s="87">
        <v>15629.99</v>
      </c>
      <c r="I11" s="87">
        <f>H11/G11*100</f>
        <v>78.048486966942974</v>
      </c>
    </row>
    <row r="12" spans="2:9" s="43" customFormat="1" ht="30" customHeight="1" x14ac:dyDescent="0.25">
      <c r="B12" s="132">
        <v>3</v>
      </c>
      <c r="C12" s="133"/>
      <c r="D12" s="134"/>
      <c r="E12" s="86" t="s">
        <v>3</v>
      </c>
      <c r="F12" s="44">
        <v>18500</v>
      </c>
      <c r="G12" s="45">
        <v>20026</v>
      </c>
      <c r="H12" s="87">
        <v>15629.99</v>
      </c>
      <c r="I12" s="87">
        <f>H12/G12*100</f>
        <v>78.048486966942974</v>
      </c>
    </row>
    <row r="13" spans="2:9" s="43" customFormat="1" ht="30" customHeight="1" x14ac:dyDescent="0.25">
      <c r="B13" s="78"/>
      <c r="C13" s="79">
        <v>32</v>
      </c>
      <c r="D13" s="80"/>
      <c r="E13" s="86" t="s">
        <v>12</v>
      </c>
      <c r="F13" s="44">
        <v>18500</v>
      </c>
      <c r="G13" s="45">
        <v>20026</v>
      </c>
      <c r="H13" s="87">
        <v>15629.99</v>
      </c>
      <c r="I13" s="87">
        <f>H13/G13*100</f>
        <v>78.048486966942974</v>
      </c>
    </row>
    <row r="14" spans="2:9" s="43" customFormat="1" ht="30" customHeight="1" x14ac:dyDescent="0.25">
      <c r="B14" s="81"/>
      <c r="C14" s="82">
        <v>321</v>
      </c>
      <c r="D14" s="83"/>
      <c r="E14" s="86" t="s">
        <v>26</v>
      </c>
      <c r="F14" s="44"/>
      <c r="G14" s="45"/>
      <c r="H14" s="87">
        <v>2731.62</v>
      </c>
      <c r="I14" s="87"/>
    </row>
    <row r="15" spans="2:9" s="43" customFormat="1" ht="30" customHeight="1" x14ac:dyDescent="0.25">
      <c r="B15" s="81"/>
      <c r="C15" s="82"/>
      <c r="D15" s="83">
        <v>3211</v>
      </c>
      <c r="E15" s="86" t="s">
        <v>27</v>
      </c>
      <c r="F15" s="44"/>
      <c r="G15" s="45"/>
      <c r="H15" s="87">
        <v>2371.62</v>
      </c>
      <c r="I15" s="87"/>
    </row>
    <row r="16" spans="2:9" s="43" customFormat="1" ht="30" customHeight="1" x14ac:dyDescent="0.25">
      <c r="B16" s="81"/>
      <c r="C16" s="82">
        <v>323</v>
      </c>
      <c r="D16" s="83"/>
      <c r="E16" s="86" t="s">
        <v>106</v>
      </c>
      <c r="F16" s="44"/>
      <c r="G16" s="45"/>
      <c r="H16" s="87">
        <v>1577.42</v>
      </c>
      <c r="I16" s="87"/>
    </row>
    <row r="17" spans="2:9" s="43" customFormat="1" ht="30" customHeight="1" x14ac:dyDescent="0.25">
      <c r="B17" s="81"/>
      <c r="C17" s="82"/>
      <c r="D17" s="83">
        <v>3231</v>
      </c>
      <c r="E17" s="86" t="s">
        <v>174</v>
      </c>
      <c r="F17" s="44"/>
      <c r="G17" s="45"/>
      <c r="H17" s="87">
        <v>855.1</v>
      </c>
      <c r="I17" s="87"/>
    </row>
    <row r="18" spans="2:9" s="43" customFormat="1" ht="30" customHeight="1" x14ac:dyDescent="0.25">
      <c r="B18" s="81"/>
      <c r="C18" s="82"/>
      <c r="D18" s="83">
        <v>3237</v>
      </c>
      <c r="E18" s="86" t="s">
        <v>112</v>
      </c>
      <c r="F18" s="44"/>
      <c r="G18" s="45"/>
      <c r="H18" s="87">
        <v>592.77</v>
      </c>
      <c r="I18" s="87"/>
    </row>
    <row r="19" spans="2:9" s="43" customFormat="1" ht="30" customHeight="1" x14ac:dyDescent="0.25">
      <c r="B19" s="81"/>
      <c r="C19" s="82"/>
      <c r="D19" s="83">
        <v>3239</v>
      </c>
      <c r="E19" s="86" t="s">
        <v>114</v>
      </c>
      <c r="F19" s="44"/>
      <c r="G19" s="45"/>
      <c r="H19" s="87">
        <v>129.6</v>
      </c>
      <c r="I19" s="87"/>
    </row>
    <row r="20" spans="2:9" s="43" customFormat="1" ht="30" customHeight="1" x14ac:dyDescent="0.25">
      <c r="B20" s="81"/>
      <c r="C20" s="82">
        <v>324</v>
      </c>
      <c r="D20" s="83"/>
      <c r="E20" s="86" t="s">
        <v>115</v>
      </c>
      <c r="F20" s="44"/>
      <c r="G20" s="45"/>
      <c r="H20" s="87">
        <v>819.76</v>
      </c>
      <c r="I20" s="87"/>
    </row>
    <row r="21" spans="2:9" s="43" customFormat="1" ht="30" customHeight="1" x14ac:dyDescent="0.25">
      <c r="B21" s="81"/>
      <c r="C21" s="82"/>
      <c r="D21" s="83">
        <v>3241</v>
      </c>
      <c r="E21" s="86" t="s">
        <v>175</v>
      </c>
      <c r="F21" s="44"/>
      <c r="G21" s="45"/>
      <c r="H21" s="87">
        <v>819.76</v>
      </c>
      <c r="I21" s="87"/>
    </row>
    <row r="22" spans="2:9" s="43" customFormat="1" ht="30" customHeight="1" x14ac:dyDescent="0.25">
      <c r="B22" s="81"/>
      <c r="C22" s="82">
        <v>329</v>
      </c>
      <c r="D22" s="83"/>
      <c r="E22" s="86" t="s">
        <v>117</v>
      </c>
      <c r="F22" s="44"/>
      <c r="G22" s="45"/>
      <c r="H22" s="87">
        <v>10501.19</v>
      </c>
      <c r="I22" s="87"/>
    </row>
    <row r="23" spans="2:9" s="43" customFormat="1" ht="30" customHeight="1" x14ac:dyDescent="0.25">
      <c r="B23" s="81"/>
      <c r="C23" s="82"/>
      <c r="D23" s="83">
        <v>3293</v>
      </c>
      <c r="E23" s="86" t="s">
        <v>118</v>
      </c>
      <c r="F23" s="44"/>
      <c r="G23" s="45"/>
      <c r="H23" s="87">
        <v>1184.5899999999999</v>
      </c>
      <c r="I23" s="87"/>
    </row>
    <row r="24" spans="2:9" s="43" customFormat="1" ht="30" customHeight="1" x14ac:dyDescent="0.25">
      <c r="B24" s="81"/>
      <c r="C24" s="82"/>
      <c r="D24" s="83">
        <v>3294</v>
      </c>
      <c r="E24" s="86" t="s">
        <v>119</v>
      </c>
      <c r="F24" s="44"/>
      <c r="G24" s="45"/>
      <c r="H24" s="87">
        <v>2785</v>
      </c>
      <c r="I24" s="87"/>
    </row>
    <row r="25" spans="2:9" s="43" customFormat="1" ht="30" customHeight="1" x14ac:dyDescent="0.25">
      <c r="B25" s="81"/>
      <c r="C25" s="82"/>
      <c r="D25" s="83">
        <v>3299</v>
      </c>
      <c r="E25" s="86" t="s">
        <v>117</v>
      </c>
      <c r="F25" s="44"/>
      <c r="G25" s="45"/>
      <c r="H25" s="87">
        <v>6531.6</v>
      </c>
      <c r="I25" s="87"/>
    </row>
    <row r="26" spans="2:9" s="43" customFormat="1" ht="30" customHeight="1" x14ac:dyDescent="0.25">
      <c r="B26" s="135" t="s">
        <v>176</v>
      </c>
      <c r="C26" s="136"/>
      <c r="D26" s="137"/>
      <c r="E26" s="93" t="s">
        <v>155</v>
      </c>
      <c r="F26" s="44">
        <v>3700</v>
      </c>
      <c r="G26" s="45">
        <v>3700</v>
      </c>
      <c r="H26" s="87">
        <v>1784.53</v>
      </c>
      <c r="I26" s="87">
        <f>H26/G26*100</f>
        <v>48.230540540540538</v>
      </c>
    </row>
    <row r="27" spans="2:9" s="43" customFormat="1" ht="30" customHeight="1" x14ac:dyDescent="0.25">
      <c r="B27" s="78">
        <v>3</v>
      </c>
      <c r="C27" s="79"/>
      <c r="D27" s="80"/>
      <c r="E27" s="86" t="s">
        <v>3</v>
      </c>
      <c r="F27" s="44">
        <v>3700</v>
      </c>
      <c r="G27" s="45">
        <v>3700</v>
      </c>
      <c r="H27" s="87">
        <v>1784.53</v>
      </c>
      <c r="I27" s="87">
        <v>48.23</v>
      </c>
    </row>
    <row r="28" spans="2:9" s="43" customFormat="1" ht="30" customHeight="1" x14ac:dyDescent="0.25">
      <c r="B28" s="78"/>
      <c r="C28" s="79">
        <v>32</v>
      </c>
      <c r="D28" s="80"/>
      <c r="E28" s="86" t="s">
        <v>12</v>
      </c>
      <c r="F28" s="44">
        <v>3700</v>
      </c>
      <c r="G28" s="45">
        <v>3700</v>
      </c>
      <c r="H28" s="87">
        <v>1784.53</v>
      </c>
      <c r="I28" s="87">
        <v>48.23</v>
      </c>
    </row>
    <row r="29" spans="2:9" s="43" customFormat="1" ht="30" customHeight="1" x14ac:dyDescent="0.25">
      <c r="B29" s="81"/>
      <c r="C29" s="82">
        <v>323</v>
      </c>
      <c r="D29" s="83"/>
      <c r="E29" s="92" t="s">
        <v>106</v>
      </c>
      <c r="F29" s="44"/>
      <c r="G29" s="45"/>
      <c r="H29" s="87">
        <v>729.74</v>
      </c>
      <c r="I29" s="87"/>
    </row>
    <row r="30" spans="2:9" s="43" customFormat="1" ht="30" customHeight="1" x14ac:dyDescent="0.25">
      <c r="B30" s="81"/>
      <c r="C30" s="82"/>
      <c r="D30" s="83">
        <v>3237</v>
      </c>
      <c r="E30" s="92" t="s">
        <v>112</v>
      </c>
      <c r="F30" s="44"/>
      <c r="G30" s="45"/>
      <c r="H30" s="87">
        <v>729.74</v>
      </c>
      <c r="I30" s="87"/>
    </row>
    <row r="31" spans="2:9" s="43" customFormat="1" ht="30" customHeight="1" x14ac:dyDescent="0.25">
      <c r="B31" s="81"/>
      <c r="C31" s="82">
        <v>329</v>
      </c>
      <c r="D31" s="83"/>
      <c r="E31" s="92" t="s">
        <v>117</v>
      </c>
      <c r="F31" s="44"/>
      <c r="G31" s="45"/>
      <c r="H31" s="87">
        <v>1054.79</v>
      </c>
      <c r="I31" s="87"/>
    </row>
    <row r="32" spans="2:9" s="43" customFormat="1" ht="30" customHeight="1" x14ac:dyDescent="0.25">
      <c r="B32" s="81"/>
      <c r="C32" s="82"/>
      <c r="D32" s="83">
        <v>3293</v>
      </c>
      <c r="E32" s="92" t="s">
        <v>118</v>
      </c>
      <c r="F32" s="44"/>
      <c r="G32" s="45"/>
      <c r="H32" s="87">
        <v>51.15</v>
      </c>
      <c r="I32" s="87"/>
    </row>
    <row r="33" spans="2:9" s="43" customFormat="1" ht="30" customHeight="1" x14ac:dyDescent="0.25">
      <c r="B33" s="81"/>
      <c r="C33" s="82"/>
      <c r="D33" s="83">
        <v>3299</v>
      </c>
      <c r="E33" s="92" t="s">
        <v>117</v>
      </c>
      <c r="F33" s="44"/>
      <c r="G33" s="45"/>
      <c r="H33" s="87">
        <v>1003.64</v>
      </c>
      <c r="I33" s="87"/>
    </row>
    <row r="34" spans="2:9" s="43" customFormat="1" ht="30" customHeight="1" x14ac:dyDescent="0.25">
      <c r="B34" s="135" t="s">
        <v>158</v>
      </c>
      <c r="C34" s="136"/>
      <c r="D34" s="137"/>
      <c r="E34" s="88" t="s">
        <v>159</v>
      </c>
      <c r="F34" s="89">
        <f>SUM(F35+F40+F61+F90+F107+F114)</f>
        <v>691673</v>
      </c>
      <c r="G34" s="90">
        <f>SUM(G35+G40+G61+G90+G107+G114)</f>
        <v>726834</v>
      </c>
      <c r="H34" s="91">
        <f>SUM(H35+H40+H61+H90+H107+H114)</f>
        <v>717552.05999999994</v>
      </c>
      <c r="I34" s="91">
        <f>H34/G34*100</f>
        <v>98.722962877355755</v>
      </c>
    </row>
    <row r="35" spans="2:9" s="43" customFormat="1" ht="30" customHeight="1" x14ac:dyDescent="0.25">
      <c r="B35" s="135" t="s">
        <v>165</v>
      </c>
      <c r="C35" s="136"/>
      <c r="D35" s="137"/>
      <c r="E35" s="93" t="s">
        <v>166</v>
      </c>
      <c r="F35" s="44">
        <v>1</v>
      </c>
      <c r="G35" s="45">
        <v>1</v>
      </c>
      <c r="H35" s="87">
        <v>0.01</v>
      </c>
      <c r="I35" s="87">
        <f t="shared" ref="I35:I41" si="0">H35/G35*100</f>
        <v>1</v>
      </c>
    </row>
    <row r="36" spans="2:9" s="43" customFormat="1" ht="30" customHeight="1" x14ac:dyDescent="0.25">
      <c r="B36" s="132">
        <v>3</v>
      </c>
      <c r="C36" s="133"/>
      <c r="D36" s="134"/>
      <c r="E36" s="86" t="s">
        <v>3</v>
      </c>
      <c r="F36" s="44">
        <v>1</v>
      </c>
      <c r="G36" s="45">
        <v>1</v>
      </c>
      <c r="H36" s="87">
        <v>0.01</v>
      </c>
      <c r="I36" s="87">
        <f t="shared" si="0"/>
        <v>1</v>
      </c>
    </row>
    <row r="37" spans="2:9" s="43" customFormat="1" ht="30" customHeight="1" x14ac:dyDescent="0.25">
      <c r="B37" s="78"/>
      <c r="C37" s="79">
        <v>34</v>
      </c>
      <c r="D37" s="80"/>
      <c r="E37" s="86" t="s">
        <v>122</v>
      </c>
      <c r="F37" s="44">
        <v>1</v>
      </c>
      <c r="G37" s="45">
        <v>1</v>
      </c>
      <c r="H37" s="87">
        <v>0.01</v>
      </c>
      <c r="I37" s="87">
        <f t="shared" si="0"/>
        <v>1</v>
      </c>
    </row>
    <row r="38" spans="2:9" s="43" customFormat="1" ht="30" customHeight="1" x14ac:dyDescent="0.25">
      <c r="B38" s="81"/>
      <c r="C38" s="82">
        <v>343</v>
      </c>
      <c r="D38" s="83"/>
      <c r="E38" s="86" t="s">
        <v>123</v>
      </c>
      <c r="F38" s="44"/>
      <c r="G38" s="45"/>
      <c r="H38" s="87">
        <v>0.01</v>
      </c>
      <c r="I38" s="87"/>
    </row>
    <row r="39" spans="2:9" s="43" customFormat="1" ht="30" customHeight="1" x14ac:dyDescent="0.25">
      <c r="B39" s="81"/>
      <c r="C39" s="82"/>
      <c r="D39" s="83">
        <v>3431</v>
      </c>
      <c r="E39" s="86" t="s">
        <v>130</v>
      </c>
      <c r="F39" s="44"/>
      <c r="G39" s="45"/>
      <c r="H39" s="87">
        <v>0.01</v>
      </c>
      <c r="I39" s="87"/>
    </row>
    <row r="40" spans="2:9" s="43" customFormat="1" ht="30" customHeight="1" x14ac:dyDescent="0.25">
      <c r="B40" s="135" t="s">
        <v>160</v>
      </c>
      <c r="C40" s="136"/>
      <c r="D40" s="137"/>
      <c r="E40" s="93" t="s">
        <v>161</v>
      </c>
      <c r="F40" s="44">
        <v>34372</v>
      </c>
      <c r="G40" s="45">
        <v>35884</v>
      </c>
      <c r="H40" s="87">
        <v>35884</v>
      </c>
      <c r="I40" s="87">
        <f t="shared" si="0"/>
        <v>100</v>
      </c>
    </row>
    <row r="41" spans="2:9" s="43" customFormat="1" ht="30" customHeight="1" x14ac:dyDescent="0.25">
      <c r="B41" s="132">
        <v>3</v>
      </c>
      <c r="C41" s="133"/>
      <c r="D41" s="134"/>
      <c r="E41" s="86" t="s">
        <v>3</v>
      </c>
      <c r="F41" s="44">
        <v>34372</v>
      </c>
      <c r="G41" s="45">
        <v>35884</v>
      </c>
      <c r="H41" s="87">
        <v>35884</v>
      </c>
      <c r="I41" s="87">
        <f t="shared" si="0"/>
        <v>100</v>
      </c>
    </row>
    <row r="42" spans="2:9" s="43" customFormat="1" ht="30" customHeight="1" x14ac:dyDescent="0.25">
      <c r="B42" s="78"/>
      <c r="C42" s="79">
        <v>32</v>
      </c>
      <c r="D42" s="80"/>
      <c r="E42" s="86" t="s">
        <v>12</v>
      </c>
      <c r="F42" s="44">
        <v>34372</v>
      </c>
      <c r="G42" s="45">
        <v>35884</v>
      </c>
      <c r="H42" s="87">
        <v>35884</v>
      </c>
      <c r="I42" s="87">
        <v>100</v>
      </c>
    </row>
    <row r="43" spans="2:9" s="43" customFormat="1" ht="30" customHeight="1" x14ac:dyDescent="0.25">
      <c r="B43" s="81"/>
      <c r="C43" s="82">
        <v>322</v>
      </c>
      <c r="D43" s="83"/>
      <c r="E43" s="86" t="s">
        <v>177</v>
      </c>
      <c r="F43" s="44"/>
      <c r="G43" s="45"/>
      <c r="H43" s="87">
        <v>5393.39</v>
      </c>
      <c r="I43" s="87"/>
    </row>
    <row r="44" spans="2:9" s="43" customFormat="1" ht="30" customHeight="1" x14ac:dyDescent="0.25">
      <c r="B44" s="81"/>
      <c r="C44" s="82"/>
      <c r="D44" s="83">
        <v>3221</v>
      </c>
      <c r="E44" s="86" t="s">
        <v>103</v>
      </c>
      <c r="F44" s="44"/>
      <c r="G44" s="45"/>
      <c r="H44" s="87">
        <v>1142.6400000000001</v>
      </c>
      <c r="I44" s="87"/>
    </row>
    <row r="45" spans="2:9" s="43" customFormat="1" ht="30" customHeight="1" x14ac:dyDescent="0.25">
      <c r="B45" s="81"/>
      <c r="C45" s="82"/>
      <c r="D45" s="83">
        <v>3223</v>
      </c>
      <c r="E45" s="86" t="s">
        <v>178</v>
      </c>
      <c r="F45" s="44"/>
      <c r="G45" s="45"/>
      <c r="H45" s="87">
        <v>3676.46</v>
      </c>
      <c r="I45" s="87"/>
    </row>
    <row r="46" spans="2:9" s="43" customFormat="1" ht="30" customHeight="1" x14ac:dyDescent="0.25">
      <c r="B46" s="81"/>
      <c r="C46" s="82"/>
      <c r="D46" s="83">
        <v>3224</v>
      </c>
      <c r="E46" s="86" t="s">
        <v>179</v>
      </c>
      <c r="F46" s="44"/>
      <c r="G46" s="45"/>
      <c r="H46" s="87">
        <v>574.29</v>
      </c>
      <c r="I46" s="87"/>
    </row>
    <row r="47" spans="2:9" s="43" customFormat="1" ht="30" customHeight="1" x14ac:dyDescent="0.25">
      <c r="B47" s="81"/>
      <c r="C47" s="82">
        <v>323</v>
      </c>
      <c r="D47" s="83"/>
      <c r="E47" s="86" t="s">
        <v>106</v>
      </c>
      <c r="F47" s="44"/>
      <c r="G47" s="45"/>
      <c r="H47" s="87">
        <v>26638.04</v>
      </c>
      <c r="I47" s="87"/>
    </row>
    <row r="48" spans="2:9" s="43" customFormat="1" ht="30" customHeight="1" x14ac:dyDescent="0.25">
      <c r="B48" s="81"/>
      <c r="C48" s="82"/>
      <c r="D48" s="83">
        <v>3231</v>
      </c>
      <c r="E48" s="86" t="s">
        <v>174</v>
      </c>
      <c r="F48" s="44"/>
      <c r="G48" s="45"/>
      <c r="H48" s="87">
        <v>1139.73</v>
      </c>
      <c r="I48" s="87"/>
    </row>
    <row r="49" spans="2:9" s="43" customFormat="1" ht="30" customHeight="1" x14ac:dyDescent="0.25">
      <c r="B49" s="81"/>
      <c r="C49" s="82"/>
      <c r="D49" s="83">
        <v>3232</v>
      </c>
      <c r="E49" s="86" t="s">
        <v>108</v>
      </c>
      <c r="F49" s="44"/>
      <c r="G49" s="45"/>
      <c r="H49" s="87">
        <v>8622.35</v>
      </c>
      <c r="I49" s="87"/>
    </row>
    <row r="50" spans="2:9" s="43" customFormat="1" ht="30" customHeight="1" x14ac:dyDescent="0.25">
      <c r="B50" s="81"/>
      <c r="C50" s="82"/>
      <c r="D50" s="83">
        <v>3233</v>
      </c>
      <c r="E50" s="86" t="s">
        <v>109</v>
      </c>
      <c r="F50" s="44"/>
      <c r="G50" s="45"/>
      <c r="H50" s="87">
        <v>668.86</v>
      </c>
      <c r="I50" s="87"/>
    </row>
    <row r="51" spans="2:9" s="43" customFormat="1" ht="30" customHeight="1" x14ac:dyDescent="0.25">
      <c r="B51" s="81"/>
      <c r="C51" s="82"/>
      <c r="D51" s="83">
        <v>3234</v>
      </c>
      <c r="E51" s="86" t="s">
        <v>110</v>
      </c>
      <c r="F51" s="44"/>
      <c r="G51" s="45"/>
      <c r="H51" s="87">
        <v>990.13</v>
      </c>
      <c r="I51" s="87"/>
    </row>
    <row r="52" spans="2:9" s="43" customFormat="1" ht="30" customHeight="1" x14ac:dyDescent="0.25">
      <c r="B52" s="81"/>
      <c r="C52" s="82"/>
      <c r="D52" s="83">
        <v>3236</v>
      </c>
      <c r="E52" s="86" t="s">
        <v>111</v>
      </c>
      <c r="F52" s="44"/>
      <c r="G52" s="45"/>
      <c r="H52" s="87">
        <v>1751.97</v>
      </c>
      <c r="I52" s="87"/>
    </row>
    <row r="53" spans="2:9" s="43" customFormat="1" ht="30" customHeight="1" x14ac:dyDescent="0.25">
      <c r="B53" s="81"/>
      <c r="C53" s="82"/>
      <c r="D53" s="83">
        <v>3237</v>
      </c>
      <c r="E53" s="86" t="s">
        <v>112</v>
      </c>
      <c r="F53" s="44"/>
      <c r="G53" s="45"/>
      <c r="H53" s="87">
        <v>8423.85</v>
      </c>
      <c r="I53" s="87"/>
    </row>
    <row r="54" spans="2:9" s="43" customFormat="1" ht="30" customHeight="1" x14ac:dyDescent="0.25">
      <c r="B54" s="81"/>
      <c r="C54" s="82"/>
      <c r="D54" s="83">
        <v>3238</v>
      </c>
      <c r="E54" s="86" t="s">
        <v>113</v>
      </c>
      <c r="F54" s="44"/>
      <c r="G54" s="45"/>
      <c r="H54" s="87">
        <v>2228.14</v>
      </c>
      <c r="I54" s="87"/>
    </row>
    <row r="55" spans="2:9" s="43" customFormat="1" ht="30" customHeight="1" x14ac:dyDescent="0.25">
      <c r="B55" s="81"/>
      <c r="C55" s="82"/>
      <c r="D55" s="83">
        <v>3239</v>
      </c>
      <c r="E55" s="86" t="s">
        <v>114</v>
      </c>
      <c r="F55" s="44"/>
      <c r="G55" s="45"/>
      <c r="H55" s="87">
        <v>2813.01</v>
      </c>
      <c r="I55" s="87"/>
    </row>
    <row r="56" spans="2:9" s="43" customFormat="1" ht="30" customHeight="1" x14ac:dyDescent="0.25">
      <c r="B56" s="81"/>
      <c r="C56" s="82">
        <v>329</v>
      </c>
      <c r="D56" s="83"/>
      <c r="E56" s="86" t="s">
        <v>117</v>
      </c>
      <c r="F56" s="44"/>
      <c r="G56" s="45"/>
      <c r="H56" s="87">
        <v>3852.57</v>
      </c>
      <c r="I56" s="87"/>
    </row>
    <row r="57" spans="2:9" s="43" customFormat="1" ht="30" customHeight="1" x14ac:dyDescent="0.25">
      <c r="B57" s="81"/>
      <c r="C57" s="82"/>
      <c r="D57" s="83">
        <v>3293</v>
      </c>
      <c r="E57" s="86" t="s">
        <v>118</v>
      </c>
      <c r="F57" s="44"/>
      <c r="G57" s="45"/>
      <c r="H57" s="87">
        <v>2171.96</v>
      </c>
      <c r="I57" s="87"/>
    </row>
    <row r="58" spans="2:9" s="43" customFormat="1" ht="30" customHeight="1" x14ac:dyDescent="0.25">
      <c r="B58" s="81"/>
      <c r="C58" s="82"/>
      <c r="D58" s="83">
        <v>3294</v>
      </c>
      <c r="E58" s="86" t="s">
        <v>119</v>
      </c>
      <c r="F58" s="44"/>
      <c r="G58" s="45"/>
      <c r="H58" s="87">
        <v>773.09</v>
      </c>
      <c r="I58" s="87"/>
    </row>
    <row r="59" spans="2:9" s="43" customFormat="1" ht="30" customHeight="1" x14ac:dyDescent="0.25">
      <c r="B59" s="81"/>
      <c r="C59" s="82"/>
      <c r="D59" s="83">
        <v>3295</v>
      </c>
      <c r="E59" s="86" t="s">
        <v>120</v>
      </c>
      <c r="F59" s="44"/>
      <c r="G59" s="45"/>
      <c r="H59" s="87">
        <v>88.26</v>
      </c>
      <c r="I59" s="87"/>
    </row>
    <row r="60" spans="2:9" s="43" customFormat="1" ht="30" customHeight="1" x14ac:dyDescent="0.25">
      <c r="B60" s="81"/>
      <c r="C60" s="82"/>
      <c r="D60" s="83">
        <v>3299</v>
      </c>
      <c r="E60" s="86" t="s">
        <v>117</v>
      </c>
      <c r="F60" s="44"/>
      <c r="G60" s="45"/>
      <c r="H60" s="87">
        <v>819.26</v>
      </c>
      <c r="I60" s="87"/>
    </row>
    <row r="61" spans="2:9" s="43" customFormat="1" ht="30" customHeight="1" x14ac:dyDescent="0.25">
      <c r="B61" s="135" t="s">
        <v>154</v>
      </c>
      <c r="C61" s="136"/>
      <c r="D61" s="137"/>
      <c r="E61" s="93" t="s">
        <v>152</v>
      </c>
      <c r="F61" s="44">
        <f>SUM(F63:F87)</f>
        <v>23500</v>
      </c>
      <c r="G61" s="45">
        <f>SUM(G63:G87)</f>
        <v>24950</v>
      </c>
      <c r="H61" s="87">
        <v>29212.61</v>
      </c>
      <c r="I61" s="87">
        <f>H61/G61*100</f>
        <v>117.08460921843688</v>
      </c>
    </row>
    <row r="62" spans="2:9" s="43" customFormat="1" ht="30" customHeight="1" x14ac:dyDescent="0.25">
      <c r="B62" s="132">
        <v>3</v>
      </c>
      <c r="C62" s="133"/>
      <c r="D62" s="134"/>
      <c r="E62" s="86" t="s">
        <v>3</v>
      </c>
      <c r="F62" s="44">
        <v>23500</v>
      </c>
      <c r="G62" s="45">
        <v>24950</v>
      </c>
      <c r="H62" s="87">
        <v>29212.61</v>
      </c>
      <c r="I62" s="87">
        <f t="shared" ref="I62" si="1">H62/G62*100</f>
        <v>117.08460921843688</v>
      </c>
    </row>
    <row r="63" spans="2:9" s="43" customFormat="1" ht="30" customHeight="1" x14ac:dyDescent="0.25">
      <c r="B63" s="78"/>
      <c r="C63" s="79">
        <v>31</v>
      </c>
      <c r="D63" s="80"/>
      <c r="E63" s="86" t="s">
        <v>4</v>
      </c>
      <c r="F63" s="44">
        <v>1750</v>
      </c>
      <c r="G63" s="45">
        <v>1000</v>
      </c>
      <c r="H63" s="87">
        <v>96.93</v>
      </c>
      <c r="I63" s="87">
        <f>H63/G63*100</f>
        <v>9.6929999999999996</v>
      </c>
    </row>
    <row r="64" spans="2:9" s="43" customFormat="1" ht="30" customHeight="1" x14ac:dyDescent="0.25">
      <c r="B64" s="81"/>
      <c r="C64" s="82">
        <v>311</v>
      </c>
      <c r="D64" s="83"/>
      <c r="E64" s="86" t="s">
        <v>24</v>
      </c>
      <c r="F64" s="44"/>
      <c r="G64" s="45"/>
      <c r="H64" s="87">
        <v>96.93</v>
      </c>
      <c r="I64" s="87"/>
    </row>
    <row r="65" spans="2:9" s="43" customFormat="1" ht="30" customHeight="1" x14ac:dyDescent="0.25">
      <c r="B65" s="81"/>
      <c r="C65" s="82"/>
      <c r="D65" s="83">
        <v>3111</v>
      </c>
      <c r="E65" s="86" t="s">
        <v>25</v>
      </c>
      <c r="F65" s="44"/>
      <c r="G65" s="45"/>
      <c r="H65" s="87">
        <v>96.93</v>
      </c>
      <c r="I65" s="87"/>
    </row>
    <row r="66" spans="2:9" s="43" customFormat="1" ht="30" customHeight="1" x14ac:dyDescent="0.25">
      <c r="B66" s="78"/>
      <c r="C66" s="79">
        <v>32</v>
      </c>
      <c r="D66" s="80"/>
      <c r="E66" s="86" t="s">
        <v>12</v>
      </c>
      <c r="F66" s="44">
        <v>21150</v>
      </c>
      <c r="G66" s="45">
        <v>23150</v>
      </c>
      <c r="H66" s="87">
        <v>28360.95</v>
      </c>
      <c r="I66" s="87">
        <f>H66/G66*100</f>
        <v>122.50950323974081</v>
      </c>
    </row>
    <row r="67" spans="2:9" s="43" customFormat="1" ht="30" customHeight="1" x14ac:dyDescent="0.25">
      <c r="B67" s="81"/>
      <c r="C67" s="82">
        <v>321</v>
      </c>
      <c r="D67" s="83"/>
      <c r="E67" s="86" t="s">
        <v>26</v>
      </c>
      <c r="F67" s="44"/>
      <c r="G67" s="45"/>
      <c r="H67" s="87">
        <v>3173.15</v>
      </c>
      <c r="I67" s="87"/>
    </row>
    <row r="68" spans="2:9" s="43" customFormat="1" ht="30" customHeight="1" x14ac:dyDescent="0.25">
      <c r="B68" s="81"/>
      <c r="C68" s="82"/>
      <c r="D68" s="83">
        <v>3211</v>
      </c>
      <c r="E68" s="86" t="s">
        <v>27</v>
      </c>
      <c r="F68" s="44"/>
      <c r="G68" s="45"/>
      <c r="H68" s="87">
        <v>2145.67</v>
      </c>
      <c r="I68" s="87"/>
    </row>
    <row r="69" spans="2:9" s="43" customFormat="1" ht="30" customHeight="1" x14ac:dyDescent="0.25">
      <c r="B69" s="81"/>
      <c r="C69" s="82"/>
      <c r="D69" s="83">
        <v>3214</v>
      </c>
      <c r="E69" s="86" t="s">
        <v>102</v>
      </c>
      <c r="F69" s="44"/>
      <c r="G69" s="45"/>
      <c r="H69" s="87">
        <v>1027.48</v>
      </c>
      <c r="I69" s="87"/>
    </row>
    <row r="70" spans="2:9" s="43" customFormat="1" ht="30" customHeight="1" x14ac:dyDescent="0.25">
      <c r="B70" s="81"/>
      <c r="C70" s="82">
        <v>322</v>
      </c>
      <c r="D70" s="83"/>
      <c r="E70" s="86" t="s">
        <v>177</v>
      </c>
      <c r="F70" s="44"/>
      <c r="G70" s="45"/>
      <c r="H70" s="87">
        <v>1331.68</v>
      </c>
      <c r="I70" s="87"/>
    </row>
    <row r="71" spans="2:9" s="43" customFormat="1" ht="30" customHeight="1" x14ac:dyDescent="0.25">
      <c r="B71" s="81"/>
      <c r="C71" s="82"/>
      <c r="D71" s="83">
        <v>3221</v>
      </c>
      <c r="E71" s="86" t="s">
        <v>103</v>
      </c>
      <c r="F71" s="44"/>
      <c r="G71" s="45"/>
      <c r="H71" s="87">
        <v>986.85</v>
      </c>
      <c r="I71" s="87"/>
    </row>
    <row r="72" spans="2:9" s="43" customFormat="1" ht="30" customHeight="1" x14ac:dyDescent="0.25">
      <c r="B72" s="81"/>
      <c r="C72" s="82"/>
      <c r="D72" s="83">
        <v>3223</v>
      </c>
      <c r="E72" s="86" t="s">
        <v>178</v>
      </c>
      <c r="F72" s="44"/>
      <c r="G72" s="45"/>
      <c r="H72" s="87">
        <v>344.83</v>
      </c>
      <c r="I72" s="87"/>
    </row>
    <row r="73" spans="2:9" s="43" customFormat="1" ht="30" customHeight="1" x14ac:dyDescent="0.25">
      <c r="B73" s="81"/>
      <c r="C73" s="82">
        <v>323</v>
      </c>
      <c r="D73" s="83"/>
      <c r="E73" s="86" t="s">
        <v>106</v>
      </c>
      <c r="F73" s="44"/>
      <c r="G73" s="45"/>
      <c r="H73" s="87">
        <v>21283.85</v>
      </c>
      <c r="I73" s="87"/>
    </row>
    <row r="74" spans="2:9" s="43" customFormat="1" ht="30" customHeight="1" x14ac:dyDescent="0.25">
      <c r="B74" s="81"/>
      <c r="C74" s="82"/>
      <c r="D74" s="83">
        <v>3231</v>
      </c>
      <c r="E74" s="86" t="s">
        <v>174</v>
      </c>
      <c r="F74" s="44"/>
      <c r="G74" s="45"/>
      <c r="H74" s="87">
        <v>2437.8000000000002</v>
      </c>
      <c r="I74" s="87"/>
    </row>
    <row r="75" spans="2:9" s="43" customFormat="1" ht="30" customHeight="1" x14ac:dyDescent="0.25">
      <c r="B75" s="81"/>
      <c r="C75" s="82"/>
      <c r="D75" s="83">
        <v>3233</v>
      </c>
      <c r="E75" s="86" t="s">
        <v>109</v>
      </c>
      <c r="F75" s="44"/>
      <c r="G75" s="45"/>
      <c r="H75" s="87">
        <v>34</v>
      </c>
      <c r="I75" s="87"/>
    </row>
    <row r="76" spans="2:9" s="43" customFormat="1" ht="30" customHeight="1" x14ac:dyDescent="0.25">
      <c r="B76" s="81"/>
      <c r="C76" s="82"/>
      <c r="D76" s="83">
        <v>3234</v>
      </c>
      <c r="E76" s="86" t="s">
        <v>110</v>
      </c>
      <c r="F76" s="44"/>
      <c r="G76" s="45"/>
      <c r="H76" s="87">
        <v>1316.45</v>
      </c>
      <c r="I76" s="87"/>
    </row>
    <row r="77" spans="2:9" s="43" customFormat="1" ht="30" customHeight="1" x14ac:dyDescent="0.25">
      <c r="B77" s="81"/>
      <c r="C77" s="82"/>
      <c r="D77" s="83">
        <v>3237</v>
      </c>
      <c r="E77" s="86" t="s">
        <v>112</v>
      </c>
      <c r="F77" s="44"/>
      <c r="G77" s="45"/>
      <c r="H77" s="87">
        <v>16572.32</v>
      </c>
      <c r="I77" s="87"/>
    </row>
    <row r="78" spans="2:9" s="43" customFormat="1" ht="30" customHeight="1" x14ac:dyDescent="0.25">
      <c r="B78" s="81"/>
      <c r="C78" s="82"/>
      <c r="D78" s="83">
        <v>3238</v>
      </c>
      <c r="E78" s="86" t="s">
        <v>113</v>
      </c>
      <c r="F78" s="44"/>
      <c r="G78" s="45"/>
      <c r="H78" s="87">
        <v>517.24</v>
      </c>
      <c r="I78" s="87"/>
    </row>
    <row r="79" spans="2:9" s="43" customFormat="1" ht="30" customHeight="1" x14ac:dyDescent="0.25">
      <c r="B79" s="81"/>
      <c r="C79" s="82"/>
      <c r="D79" s="83">
        <v>3239</v>
      </c>
      <c r="E79" s="86" t="s">
        <v>114</v>
      </c>
      <c r="F79" s="44"/>
      <c r="G79" s="45"/>
      <c r="H79" s="87">
        <v>406.04</v>
      </c>
      <c r="I79" s="87"/>
    </row>
    <row r="80" spans="2:9" s="43" customFormat="1" ht="30" customHeight="1" x14ac:dyDescent="0.25">
      <c r="B80" s="81"/>
      <c r="C80" s="82">
        <v>324</v>
      </c>
      <c r="D80" s="83"/>
      <c r="E80" s="86" t="s">
        <v>115</v>
      </c>
      <c r="F80" s="44"/>
      <c r="G80" s="45"/>
      <c r="H80" s="87">
        <v>284.04000000000002</v>
      </c>
      <c r="I80" s="87"/>
    </row>
    <row r="81" spans="2:9" s="43" customFormat="1" ht="30" customHeight="1" x14ac:dyDescent="0.25">
      <c r="B81" s="81"/>
      <c r="C81" s="82"/>
      <c r="D81" s="83">
        <v>3241</v>
      </c>
      <c r="E81" s="86" t="s">
        <v>175</v>
      </c>
      <c r="F81" s="44"/>
      <c r="G81" s="45"/>
      <c r="H81" s="87">
        <v>284.04000000000002</v>
      </c>
      <c r="I81" s="87"/>
    </row>
    <row r="82" spans="2:9" s="43" customFormat="1" ht="30" customHeight="1" x14ac:dyDescent="0.25">
      <c r="B82" s="81"/>
      <c r="C82" s="82">
        <v>329</v>
      </c>
      <c r="D82" s="83"/>
      <c r="E82" s="86" t="s">
        <v>117</v>
      </c>
      <c r="F82" s="44"/>
      <c r="G82" s="45"/>
      <c r="H82" s="87">
        <v>2288.23</v>
      </c>
      <c r="I82" s="87"/>
    </row>
    <row r="83" spans="2:9" s="43" customFormat="1" ht="30" customHeight="1" x14ac:dyDescent="0.25">
      <c r="B83" s="81"/>
      <c r="C83" s="82"/>
      <c r="D83" s="83">
        <v>3293</v>
      </c>
      <c r="E83" s="86" t="s">
        <v>118</v>
      </c>
      <c r="F83" s="44"/>
      <c r="G83" s="45"/>
      <c r="H83" s="87">
        <v>88.51</v>
      </c>
      <c r="I83" s="87"/>
    </row>
    <row r="84" spans="2:9" s="43" customFormat="1" ht="30" customHeight="1" x14ac:dyDescent="0.25">
      <c r="B84" s="81"/>
      <c r="C84" s="82"/>
      <c r="D84" s="83">
        <v>3294</v>
      </c>
      <c r="E84" s="86" t="s">
        <v>119</v>
      </c>
      <c r="F84" s="44"/>
      <c r="G84" s="45"/>
      <c r="H84" s="87">
        <v>440</v>
      </c>
      <c r="I84" s="87"/>
    </row>
    <row r="85" spans="2:9" s="43" customFormat="1" ht="30" customHeight="1" x14ac:dyDescent="0.25">
      <c r="B85" s="81"/>
      <c r="C85" s="82"/>
      <c r="D85" s="83">
        <v>3295</v>
      </c>
      <c r="E85" s="86" t="s">
        <v>120</v>
      </c>
      <c r="F85" s="44"/>
      <c r="G85" s="45"/>
      <c r="H85" s="87">
        <v>33.18</v>
      </c>
      <c r="I85" s="87"/>
    </row>
    <row r="86" spans="2:9" s="43" customFormat="1" ht="30" customHeight="1" x14ac:dyDescent="0.25">
      <c r="B86" s="81"/>
      <c r="C86" s="82"/>
      <c r="D86" s="83">
        <v>3299</v>
      </c>
      <c r="E86" s="86" t="s">
        <v>117</v>
      </c>
      <c r="F86" s="44"/>
      <c r="G86" s="45"/>
      <c r="H86" s="87">
        <v>1726.54</v>
      </c>
      <c r="I86" s="87"/>
    </row>
    <row r="87" spans="2:9" s="43" customFormat="1" ht="30" customHeight="1" x14ac:dyDescent="0.25">
      <c r="B87" s="78"/>
      <c r="C87" s="79">
        <v>34</v>
      </c>
      <c r="D87" s="80"/>
      <c r="E87" s="86" t="s">
        <v>122</v>
      </c>
      <c r="F87" s="44">
        <v>600</v>
      </c>
      <c r="G87" s="45">
        <v>800</v>
      </c>
      <c r="H87" s="87">
        <v>754.73</v>
      </c>
      <c r="I87" s="87">
        <f>H87/G87*100</f>
        <v>94.341250000000002</v>
      </c>
    </row>
    <row r="88" spans="2:9" s="43" customFormat="1" ht="30" customHeight="1" x14ac:dyDescent="0.25">
      <c r="B88" s="81"/>
      <c r="C88" s="82">
        <v>343</v>
      </c>
      <c r="D88" s="83"/>
      <c r="E88" s="86" t="s">
        <v>123</v>
      </c>
      <c r="F88" s="44"/>
      <c r="G88" s="45"/>
      <c r="H88" s="87">
        <v>754.73</v>
      </c>
      <c r="I88" s="87"/>
    </row>
    <row r="89" spans="2:9" s="43" customFormat="1" ht="30" customHeight="1" x14ac:dyDescent="0.25">
      <c r="B89" s="81"/>
      <c r="C89" s="82"/>
      <c r="D89" s="83">
        <v>3431</v>
      </c>
      <c r="E89" s="86" t="s">
        <v>130</v>
      </c>
      <c r="F89" s="44"/>
      <c r="G89" s="45"/>
      <c r="H89" s="87">
        <v>754.73</v>
      </c>
      <c r="I89" s="87"/>
    </row>
    <row r="90" spans="2:9" s="43" customFormat="1" ht="30" customHeight="1" x14ac:dyDescent="0.25">
      <c r="B90" s="135" t="s">
        <v>162</v>
      </c>
      <c r="C90" s="136"/>
      <c r="D90" s="137"/>
      <c r="E90" s="93" t="s">
        <v>163</v>
      </c>
      <c r="F90" s="44">
        <f>SUM(F92:F100)</f>
        <v>629600</v>
      </c>
      <c r="G90" s="45">
        <f>SUM(G92:G100)</f>
        <v>665600</v>
      </c>
      <c r="H90" s="87">
        <v>652056.59</v>
      </c>
      <c r="I90" s="87">
        <f>H90/G90*100</f>
        <v>97.965232872596147</v>
      </c>
    </row>
    <row r="91" spans="2:9" s="43" customFormat="1" ht="30" customHeight="1" x14ac:dyDescent="0.25">
      <c r="B91" s="78">
        <v>3</v>
      </c>
      <c r="C91" s="79"/>
      <c r="D91" s="80"/>
      <c r="E91" s="86" t="s">
        <v>3</v>
      </c>
      <c r="F91" s="44">
        <v>629600</v>
      </c>
      <c r="G91" s="45">
        <v>665600</v>
      </c>
      <c r="H91" s="87">
        <v>652056.59</v>
      </c>
      <c r="I91" s="87">
        <f>H91/G91*100</f>
        <v>97.965232872596147</v>
      </c>
    </row>
    <row r="92" spans="2:9" s="43" customFormat="1" ht="30" customHeight="1" x14ac:dyDescent="0.25">
      <c r="B92" s="78"/>
      <c r="C92" s="79">
        <v>31</v>
      </c>
      <c r="D92" s="80"/>
      <c r="E92" s="86" t="s">
        <v>4</v>
      </c>
      <c r="F92" s="44">
        <v>559600</v>
      </c>
      <c r="G92" s="45">
        <v>611600</v>
      </c>
      <c r="H92" s="87">
        <v>601859.87</v>
      </c>
      <c r="I92" s="87">
        <f>H92/G92*100</f>
        <v>98.407434597776316</v>
      </c>
    </row>
    <row r="93" spans="2:9" s="43" customFormat="1" ht="30" customHeight="1" x14ac:dyDescent="0.25">
      <c r="B93" s="81"/>
      <c r="C93" s="82">
        <v>311</v>
      </c>
      <c r="D93" s="83"/>
      <c r="E93" s="86" t="s">
        <v>24</v>
      </c>
      <c r="F93" s="44"/>
      <c r="G93" s="45"/>
      <c r="H93" s="87">
        <v>495775.74</v>
      </c>
      <c r="I93" s="87"/>
    </row>
    <row r="94" spans="2:9" s="43" customFormat="1" ht="30" customHeight="1" x14ac:dyDescent="0.25">
      <c r="B94" s="81"/>
      <c r="C94" s="82"/>
      <c r="D94" s="83">
        <v>3111</v>
      </c>
      <c r="E94" s="86" t="s">
        <v>25</v>
      </c>
      <c r="F94" s="44"/>
      <c r="G94" s="45"/>
      <c r="H94" s="87">
        <v>472432.24</v>
      </c>
      <c r="I94" s="87"/>
    </row>
    <row r="95" spans="2:9" s="43" customFormat="1" ht="30" customHeight="1" x14ac:dyDescent="0.25">
      <c r="B95" s="81"/>
      <c r="C95" s="82"/>
      <c r="D95" s="83">
        <v>3113</v>
      </c>
      <c r="E95" s="86" t="s">
        <v>92</v>
      </c>
      <c r="F95" s="44"/>
      <c r="G95" s="45"/>
      <c r="H95" s="87">
        <v>23343.5</v>
      </c>
      <c r="I95" s="87"/>
    </row>
    <row r="96" spans="2:9" s="43" customFormat="1" ht="30" customHeight="1" x14ac:dyDescent="0.25">
      <c r="B96" s="81"/>
      <c r="C96" s="82">
        <v>312</v>
      </c>
      <c r="D96" s="83"/>
      <c r="E96" s="86" t="s">
        <v>93</v>
      </c>
      <c r="F96" s="44"/>
      <c r="G96" s="45"/>
      <c r="H96" s="87">
        <v>24201.98</v>
      </c>
      <c r="I96" s="87"/>
    </row>
    <row r="97" spans="2:9" s="43" customFormat="1" ht="30" customHeight="1" x14ac:dyDescent="0.25">
      <c r="B97" s="81"/>
      <c r="C97" s="82"/>
      <c r="D97" s="83">
        <v>3121</v>
      </c>
      <c r="E97" s="86" t="s">
        <v>93</v>
      </c>
      <c r="F97" s="44"/>
      <c r="G97" s="45"/>
      <c r="H97" s="87">
        <v>24201.98</v>
      </c>
      <c r="I97" s="87"/>
    </row>
    <row r="98" spans="2:9" s="43" customFormat="1" ht="30" customHeight="1" x14ac:dyDescent="0.25">
      <c r="B98" s="81"/>
      <c r="C98" s="82">
        <v>313</v>
      </c>
      <c r="D98" s="83"/>
      <c r="E98" s="86" t="s">
        <v>94</v>
      </c>
      <c r="F98" s="44"/>
      <c r="G98" s="45"/>
      <c r="H98" s="87">
        <v>81882.149999999994</v>
      </c>
      <c r="I98" s="87"/>
    </row>
    <row r="99" spans="2:9" s="43" customFormat="1" ht="30" customHeight="1" x14ac:dyDescent="0.25">
      <c r="B99" s="81"/>
      <c r="C99" s="82"/>
      <c r="D99" s="83">
        <v>3132</v>
      </c>
      <c r="E99" s="86" t="s">
        <v>95</v>
      </c>
      <c r="F99" s="44"/>
      <c r="G99" s="45"/>
      <c r="H99" s="87">
        <v>81882.149999999994</v>
      </c>
      <c r="I99" s="87"/>
    </row>
    <row r="100" spans="2:9" s="43" customFormat="1" ht="30" customHeight="1" x14ac:dyDescent="0.25">
      <c r="B100" s="78"/>
      <c r="C100" s="79">
        <v>32</v>
      </c>
      <c r="D100" s="80"/>
      <c r="E100" s="86" t="s">
        <v>12</v>
      </c>
      <c r="F100" s="44">
        <v>70000</v>
      </c>
      <c r="G100" s="45">
        <v>54000</v>
      </c>
      <c r="H100" s="87">
        <v>50196.72</v>
      </c>
      <c r="I100" s="87">
        <f>H100/G100*100</f>
        <v>92.956888888888884</v>
      </c>
    </row>
    <row r="101" spans="2:9" s="43" customFormat="1" ht="30" customHeight="1" x14ac:dyDescent="0.25">
      <c r="B101" s="81"/>
      <c r="C101" s="82">
        <v>321</v>
      </c>
      <c r="D101" s="83"/>
      <c r="E101" s="86" t="s">
        <v>26</v>
      </c>
      <c r="F101" s="44"/>
      <c r="G101" s="45"/>
      <c r="H101" s="87">
        <v>21031.35</v>
      </c>
      <c r="I101" s="87"/>
    </row>
    <row r="102" spans="2:9" s="43" customFormat="1" ht="30" customHeight="1" x14ac:dyDescent="0.25">
      <c r="B102" s="81"/>
      <c r="C102" s="82"/>
      <c r="D102" s="83">
        <v>3212</v>
      </c>
      <c r="E102" s="86" t="s">
        <v>180</v>
      </c>
      <c r="F102" s="44"/>
      <c r="G102" s="45"/>
      <c r="H102" s="87">
        <v>21031.35</v>
      </c>
      <c r="I102" s="87"/>
    </row>
    <row r="103" spans="2:9" s="43" customFormat="1" ht="30" customHeight="1" x14ac:dyDescent="0.25">
      <c r="B103" s="81"/>
      <c r="C103" s="82">
        <v>323</v>
      </c>
      <c r="D103" s="83"/>
      <c r="E103" s="86" t="s">
        <v>106</v>
      </c>
      <c r="F103" s="44"/>
      <c r="G103" s="45"/>
      <c r="H103" s="87">
        <v>27501</v>
      </c>
      <c r="I103" s="87"/>
    </row>
    <row r="104" spans="2:9" s="43" customFormat="1" ht="30" customHeight="1" x14ac:dyDescent="0.25">
      <c r="B104" s="81"/>
      <c r="C104" s="82"/>
      <c r="D104" s="83">
        <v>3237</v>
      </c>
      <c r="E104" s="86" t="s">
        <v>112</v>
      </c>
      <c r="F104" s="44"/>
      <c r="G104" s="45"/>
      <c r="H104" s="87">
        <v>27500.94</v>
      </c>
      <c r="I104" s="87"/>
    </row>
    <row r="105" spans="2:9" s="43" customFormat="1" ht="30" customHeight="1" x14ac:dyDescent="0.25">
      <c r="B105" s="81"/>
      <c r="C105" s="82">
        <v>329</v>
      </c>
      <c r="D105" s="83"/>
      <c r="E105" s="86" t="s">
        <v>117</v>
      </c>
      <c r="F105" s="44"/>
      <c r="G105" s="45"/>
      <c r="H105" s="87">
        <v>1664.43</v>
      </c>
      <c r="I105" s="87"/>
    </row>
    <row r="106" spans="2:9" s="43" customFormat="1" ht="30" customHeight="1" x14ac:dyDescent="0.25">
      <c r="B106" s="81"/>
      <c r="C106" s="82"/>
      <c r="D106" s="83">
        <v>3295</v>
      </c>
      <c r="E106" s="86" t="s">
        <v>120</v>
      </c>
      <c r="F106" s="44"/>
      <c r="G106" s="45"/>
      <c r="H106" s="87">
        <v>1664.43</v>
      </c>
      <c r="I106" s="87"/>
    </row>
    <row r="107" spans="2:9" s="43" customFormat="1" ht="30" customHeight="1" x14ac:dyDescent="0.25">
      <c r="B107" s="135" t="s">
        <v>162</v>
      </c>
      <c r="C107" s="136"/>
      <c r="D107" s="137"/>
      <c r="E107" s="93" t="s">
        <v>164</v>
      </c>
      <c r="F107" s="44">
        <v>0</v>
      </c>
      <c r="G107" s="45">
        <v>399</v>
      </c>
      <c r="H107" s="87">
        <v>398.85</v>
      </c>
      <c r="I107" s="87">
        <f>H107/G107*100</f>
        <v>99.962406015037601</v>
      </c>
    </row>
    <row r="108" spans="2:9" s="43" customFormat="1" ht="30" customHeight="1" x14ac:dyDescent="0.25">
      <c r="B108" s="78">
        <v>3</v>
      </c>
      <c r="C108" s="79"/>
      <c r="D108" s="80"/>
      <c r="E108" s="86" t="s">
        <v>3</v>
      </c>
      <c r="F108" s="44">
        <v>0</v>
      </c>
      <c r="G108" s="45">
        <v>399</v>
      </c>
      <c r="H108" s="87">
        <v>398.85</v>
      </c>
      <c r="I108" s="87">
        <v>99.96</v>
      </c>
    </row>
    <row r="109" spans="2:9" s="43" customFormat="1" ht="30" customHeight="1" x14ac:dyDescent="0.25">
      <c r="B109" s="78"/>
      <c r="C109" s="79">
        <v>31</v>
      </c>
      <c r="D109" s="80"/>
      <c r="E109" s="86" t="s">
        <v>4</v>
      </c>
      <c r="F109" s="44">
        <v>0</v>
      </c>
      <c r="G109" s="45">
        <v>399</v>
      </c>
      <c r="H109" s="87">
        <v>398.85</v>
      </c>
      <c r="I109" s="87">
        <v>99.96</v>
      </c>
    </row>
    <row r="110" spans="2:9" s="43" customFormat="1" ht="30" customHeight="1" x14ac:dyDescent="0.25">
      <c r="B110" s="81"/>
      <c r="C110" s="82">
        <v>311</v>
      </c>
      <c r="D110" s="83"/>
      <c r="E110" s="86" t="s">
        <v>24</v>
      </c>
      <c r="F110" s="44"/>
      <c r="G110" s="45"/>
      <c r="H110" s="87">
        <v>342.37</v>
      </c>
      <c r="I110" s="87"/>
    </row>
    <row r="111" spans="2:9" s="43" customFormat="1" ht="30" customHeight="1" x14ac:dyDescent="0.25">
      <c r="B111" s="81"/>
      <c r="C111" s="82"/>
      <c r="D111" s="83">
        <v>3111</v>
      </c>
      <c r="E111" s="86" t="s">
        <v>25</v>
      </c>
      <c r="F111" s="44"/>
      <c r="G111" s="45"/>
      <c r="H111" s="87">
        <v>342.37</v>
      </c>
      <c r="I111" s="87"/>
    </row>
    <row r="112" spans="2:9" s="43" customFormat="1" ht="30" customHeight="1" x14ac:dyDescent="0.25">
      <c r="B112" s="81"/>
      <c r="C112" s="82">
        <v>313</v>
      </c>
      <c r="D112" s="83"/>
      <c r="E112" s="86" t="s">
        <v>94</v>
      </c>
      <c r="F112" s="44"/>
      <c r="G112" s="45"/>
      <c r="H112" s="87">
        <v>56.48</v>
      </c>
      <c r="I112" s="87"/>
    </row>
    <row r="113" spans="2:9" s="43" customFormat="1" ht="30" customHeight="1" x14ac:dyDescent="0.25">
      <c r="B113" s="81"/>
      <c r="C113" s="82"/>
      <c r="D113" s="83">
        <v>3132</v>
      </c>
      <c r="E113" s="86" t="s">
        <v>95</v>
      </c>
      <c r="F113" s="44"/>
      <c r="G113" s="45"/>
      <c r="H113" s="87">
        <v>56.48</v>
      </c>
      <c r="I113" s="87"/>
    </row>
    <row r="114" spans="2:9" s="43" customFormat="1" ht="30" customHeight="1" x14ac:dyDescent="0.25">
      <c r="B114" s="135" t="s">
        <v>153</v>
      </c>
      <c r="C114" s="136"/>
      <c r="D114" s="137"/>
      <c r="E114" s="93" t="s">
        <v>155</v>
      </c>
      <c r="F114" s="44">
        <v>4200</v>
      </c>
      <c r="G114" s="45">
        <v>0</v>
      </c>
      <c r="H114" s="87">
        <v>0</v>
      </c>
      <c r="I114" s="87"/>
    </row>
    <row r="115" spans="2:9" s="43" customFormat="1" ht="30" customHeight="1" x14ac:dyDescent="0.25">
      <c r="B115" s="78">
        <v>3</v>
      </c>
      <c r="C115" s="79"/>
      <c r="D115" s="80"/>
      <c r="E115" s="86" t="s">
        <v>3</v>
      </c>
      <c r="F115" s="44">
        <v>4200</v>
      </c>
      <c r="G115" s="45">
        <v>0</v>
      </c>
      <c r="H115" s="87">
        <v>0</v>
      </c>
      <c r="I115" s="87"/>
    </row>
    <row r="116" spans="2:9" s="43" customFormat="1" ht="30" customHeight="1" x14ac:dyDescent="0.25">
      <c r="B116" s="78"/>
      <c r="C116" s="79">
        <v>32</v>
      </c>
      <c r="D116" s="80"/>
      <c r="E116" s="86" t="s">
        <v>12</v>
      </c>
      <c r="F116" s="44">
        <v>4200</v>
      </c>
      <c r="G116" s="45">
        <v>0</v>
      </c>
      <c r="H116" s="87">
        <v>0</v>
      </c>
      <c r="I116" s="87"/>
    </row>
    <row r="117" spans="2:9" s="43" customFormat="1" ht="30" customHeight="1" x14ac:dyDescent="0.25">
      <c r="B117" s="135" t="s">
        <v>167</v>
      </c>
      <c r="C117" s="136"/>
      <c r="D117" s="137"/>
      <c r="E117" s="88" t="s">
        <v>168</v>
      </c>
      <c r="F117" s="89">
        <f>SUM(F118+F132+F141)</f>
        <v>18000</v>
      </c>
      <c r="G117" s="90">
        <f>SUM(G118+G132+G141)</f>
        <v>17020</v>
      </c>
      <c r="H117" s="91">
        <f>SUM(H118+H132+H141)</f>
        <v>15399.88</v>
      </c>
      <c r="I117" s="91">
        <f>H117/G117*100</f>
        <v>90.481081081081072</v>
      </c>
    </row>
    <row r="118" spans="2:9" s="43" customFormat="1" ht="30" customHeight="1" x14ac:dyDescent="0.25">
      <c r="B118" s="135" t="s">
        <v>154</v>
      </c>
      <c r="C118" s="136"/>
      <c r="D118" s="137"/>
      <c r="E118" s="93" t="s">
        <v>152</v>
      </c>
      <c r="F118" s="44">
        <v>18000</v>
      </c>
      <c r="G118" s="45">
        <f>SUM(G119+G126)</f>
        <v>10024</v>
      </c>
      <c r="H118" s="87">
        <v>9403.5499999999993</v>
      </c>
      <c r="I118" s="87">
        <f>H118/G118*100</f>
        <v>93.810355147645637</v>
      </c>
    </row>
    <row r="119" spans="2:9" s="43" customFormat="1" ht="30" customHeight="1" x14ac:dyDescent="0.25">
      <c r="B119" s="132">
        <v>3</v>
      </c>
      <c r="C119" s="133"/>
      <c r="D119" s="134"/>
      <c r="E119" s="86" t="s">
        <v>3</v>
      </c>
      <c r="F119" s="44">
        <v>5000</v>
      </c>
      <c r="G119" s="45">
        <v>3900</v>
      </c>
      <c r="H119" s="87">
        <v>3279.35</v>
      </c>
      <c r="I119" s="87">
        <f>H119/G119*100</f>
        <v>84.085897435897436</v>
      </c>
    </row>
    <row r="120" spans="2:9" s="43" customFormat="1" ht="30" customHeight="1" x14ac:dyDescent="0.25">
      <c r="B120" s="78"/>
      <c r="C120" s="79">
        <v>32</v>
      </c>
      <c r="D120" s="80"/>
      <c r="E120" s="86" t="s">
        <v>12</v>
      </c>
      <c r="F120" s="44">
        <v>5000</v>
      </c>
      <c r="G120" s="45">
        <v>3900</v>
      </c>
      <c r="H120" s="87">
        <v>3279.35</v>
      </c>
      <c r="I120" s="87">
        <f>H120/G120*100</f>
        <v>84.085897435897436</v>
      </c>
    </row>
    <row r="121" spans="2:9" s="43" customFormat="1" ht="30" customHeight="1" x14ac:dyDescent="0.25">
      <c r="B121" s="81"/>
      <c r="C121" s="82">
        <v>322</v>
      </c>
      <c r="D121" s="83"/>
      <c r="E121" s="86" t="s">
        <v>181</v>
      </c>
      <c r="F121" s="44"/>
      <c r="G121" s="45"/>
      <c r="H121" s="87">
        <v>2006.82</v>
      </c>
      <c r="I121" s="87"/>
    </row>
    <row r="122" spans="2:9" s="43" customFormat="1" ht="30" customHeight="1" x14ac:dyDescent="0.25">
      <c r="B122" s="81"/>
      <c r="C122" s="82"/>
      <c r="D122" s="83">
        <v>3222</v>
      </c>
      <c r="E122" s="86" t="s">
        <v>104</v>
      </c>
      <c r="F122" s="44"/>
      <c r="G122" s="45"/>
      <c r="H122" s="87">
        <v>70.239999999999995</v>
      </c>
      <c r="I122" s="87"/>
    </row>
    <row r="123" spans="2:9" s="43" customFormat="1" ht="30" customHeight="1" x14ac:dyDescent="0.25">
      <c r="B123" s="81"/>
      <c r="C123" s="82"/>
      <c r="D123" s="83">
        <v>3224</v>
      </c>
      <c r="E123" s="86" t="s">
        <v>179</v>
      </c>
      <c r="F123" s="44"/>
      <c r="G123" s="45"/>
      <c r="H123" s="87">
        <v>102.5</v>
      </c>
      <c r="I123" s="87"/>
    </row>
    <row r="124" spans="2:9" s="43" customFormat="1" ht="30" customHeight="1" x14ac:dyDescent="0.25">
      <c r="B124" s="81"/>
      <c r="C124" s="82"/>
      <c r="D124" s="83">
        <v>3225</v>
      </c>
      <c r="E124" s="86" t="s">
        <v>182</v>
      </c>
      <c r="F124" s="44"/>
      <c r="G124" s="45"/>
      <c r="H124" s="87">
        <v>1834.08</v>
      </c>
      <c r="I124" s="87"/>
    </row>
    <row r="125" spans="2:9" s="43" customFormat="1" ht="30" customHeight="1" x14ac:dyDescent="0.25">
      <c r="B125" s="81"/>
      <c r="C125" s="82"/>
      <c r="D125" s="83">
        <v>3232</v>
      </c>
      <c r="E125" s="86" t="s">
        <v>108</v>
      </c>
      <c r="F125" s="44"/>
      <c r="G125" s="45"/>
      <c r="H125" s="87">
        <v>1272.53</v>
      </c>
      <c r="I125" s="87"/>
    </row>
    <row r="126" spans="2:9" s="43" customFormat="1" ht="30" customHeight="1" x14ac:dyDescent="0.25">
      <c r="B126" s="132">
        <v>4</v>
      </c>
      <c r="C126" s="133"/>
      <c r="D126" s="134"/>
      <c r="E126" s="86" t="s">
        <v>5</v>
      </c>
      <c r="F126" s="44">
        <v>13000</v>
      </c>
      <c r="G126" s="45">
        <v>6124</v>
      </c>
      <c r="H126" s="87">
        <v>6124.2</v>
      </c>
      <c r="I126" s="87">
        <v>100</v>
      </c>
    </row>
    <row r="127" spans="2:9" s="43" customFormat="1" ht="30" customHeight="1" x14ac:dyDescent="0.25">
      <c r="B127" s="78"/>
      <c r="C127" s="79">
        <v>42</v>
      </c>
      <c r="D127" s="80"/>
      <c r="E127" s="86" t="s">
        <v>125</v>
      </c>
      <c r="F127" s="44">
        <v>13000</v>
      </c>
      <c r="G127" s="45">
        <v>6124</v>
      </c>
      <c r="H127" s="87">
        <v>6124.2</v>
      </c>
      <c r="I127" s="87">
        <v>100</v>
      </c>
    </row>
    <row r="128" spans="2:9" s="43" customFormat="1" ht="30" customHeight="1" x14ac:dyDescent="0.25">
      <c r="B128" s="81"/>
      <c r="C128" s="82">
        <v>422</v>
      </c>
      <c r="D128" s="83"/>
      <c r="E128" s="86" t="s">
        <v>126</v>
      </c>
      <c r="F128" s="44"/>
      <c r="G128" s="45"/>
      <c r="H128" s="87">
        <v>6124.2</v>
      </c>
      <c r="I128" s="87"/>
    </row>
    <row r="129" spans="2:9" s="43" customFormat="1" ht="30" customHeight="1" x14ac:dyDescent="0.25">
      <c r="B129" s="81"/>
      <c r="C129" s="82"/>
      <c r="D129" s="83">
        <v>4221</v>
      </c>
      <c r="E129" s="86" t="s">
        <v>183</v>
      </c>
      <c r="F129" s="44"/>
      <c r="G129" s="45"/>
      <c r="H129" s="87">
        <v>800</v>
      </c>
      <c r="I129" s="87"/>
    </row>
    <row r="130" spans="2:9" s="43" customFormat="1" ht="30" customHeight="1" x14ac:dyDescent="0.25">
      <c r="B130" s="81"/>
      <c r="C130" s="82"/>
      <c r="D130" s="83">
        <v>4223</v>
      </c>
      <c r="E130" s="86" t="s">
        <v>128</v>
      </c>
      <c r="F130" s="44"/>
      <c r="G130" s="45"/>
      <c r="H130" s="87">
        <v>233.79</v>
      </c>
      <c r="I130" s="87"/>
    </row>
    <row r="131" spans="2:9" s="43" customFormat="1" ht="30" customHeight="1" x14ac:dyDescent="0.25">
      <c r="B131" s="81"/>
      <c r="C131" s="82"/>
      <c r="D131" s="83">
        <v>4226</v>
      </c>
      <c r="E131" s="86" t="s">
        <v>184</v>
      </c>
      <c r="F131" s="44"/>
      <c r="G131" s="45"/>
      <c r="H131" s="87">
        <v>5090.41</v>
      </c>
      <c r="I131" s="87"/>
    </row>
    <row r="132" spans="2:9" s="43" customFormat="1" ht="30" customHeight="1" x14ac:dyDescent="0.25">
      <c r="B132" s="135" t="s">
        <v>154</v>
      </c>
      <c r="C132" s="136"/>
      <c r="D132" s="137"/>
      <c r="E132" s="94" t="s">
        <v>169</v>
      </c>
      <c r="F132" s="44">
        <v>0</v>
      </c>
      <c r="G132" s="45">
        <v>5796</v>
      </c>
      <c r="H132" s="87">
        <v>5796.33</v>
      </c>
      <c r="I132" s="87">
        <v>100</v>
      </c>
    </row>
    <row r="133" spans="2:9" s="43" customFormat="1" ht="30" customHeight="1" x14ac:dyDescent="0.25">
      <c r="B133" s="132">
        <v>3</v>
      </c>
      <c r="C133" s="133"/>
      <c r="D133" s="134"/>
      <c r="E133" s="86" t="s">
        <v>3</v>
      </c>
      <c r="F133" s="44">
        <v>0</v>
      </c>
      <c r="G133" s="45">
        <v>1796</v>
      </c>
      <c r="H133" s="87">
        <v>1796.33</v>
      </c>
      <c r="I133" s="87">
        <v>100</v>
      </c>
    </row>
    <row r="134" spans="2:9" s="43" customFormat="1" ht="30" customHeight="1" x14ac:dyDescent="0.25">
      <c r="B134" s="78"/>
      <c r="C134" s="79">
        <v>32</v>
      </c>
      <c r="D134" s="80"/>
      <c r="E134" s="86" t="s">
        <v>12</v>
      </c>
      <c r="F134" s="44">
        <v>0</v>
      </c>
      <c r="G134" s="45">
        <v>1796</v>
      </c>
      <c r="H134" s="87">
        <v>1796.33</v>
      </c>
      <c r="I134" s="87">
        <v>100</v>
      </c>
    </row>
    <row r="135" spans="2:9" s="43" customFormat="1" ht="30" customHeight="1" x14ac:dyDescent="0.25">
      <c r="B135" s="81"/>
      <c r="C135" s="82">
        <v>323</v>
      </c>
      <c r="D135" s="83"/>
      <c r="E135" s="86" t="s">
        <v>106</v>
      </c>
      <c r="F135" s="44"/>
      <c r="G135" s="45"/>
      <c r="H135" s="87">
        <v>1796.33</v>
      </c>
      <c r="I135" s="87"/>
    </row>
    <row r="136" spans="2:9" s="43" customFormat="1" ht="30" customHeight="1" x14ac:dyDescent="0.25">
      <c r="B136" s="81"/>
      <c r="C136" s="82"/>
      <c r="D136" s="83">
        <v>3232</v>
      </c>
      <c r="E136" s="86" t="s">
        <v>108</v>
      </c>
      <c r="F136" s="44"/>
      <c r="G136" s="45"/>
      <c r="H136" s="87">
        <v>1796.33</v>
      </c>
      <c r="I136" s="87"/>
    </row>
    <row r="137" spans="2:9" s="43" customFormat="1" ht="30" customHeight="1" x14ac:dyDescent="0.25">
      <c r="B137" s="132">
        <v>4</v>
      </c>
      <c r="C137" s="133"/>
      <c r="D137" s="134"/>
      <c r="E137" s="86" t="s">
        <v>5</v>
      </c>
      <c r="F137" s="44">
        <v>0</v>
      </c>
      <c r="G137" s="45">
        <v>4000</v>
      </c>
      <c r="H137" s="87">
        <v>4000</v>
      </c>
      <c r="I137" s="87">
        <v>100</v>
      </c>
    </row>
    <row r="138" spans="2:9" s="43" customFormat="1" ht="30" customHeight="1" x14ac:dyDescent="0.25">
      <c r="B138" s="81"/>
      <c r="C138" s="82">
        <v>42</v>
      </c>
      <c r="D138" s="83"/>
      <c r="E138" s="86" t="s">
        <v>125</v>
      </c>
      <c r="F138" s="44">
        <v>0</v>
      </c>
      <c r="G138" s="45">
        <v>4000</v>
      </c>
      <c r="H138" s="87">
        <v>4000</v>
      </c>
      <c r="I138" s="87">
        <v>100</v>
      </c>
    </row>
    <row r="139" spans="2:9" s="43" customFormat="1" ht="30" customHeight="1" x14ac:dyDescent="0.25">
      <c r="B139" s="81"/>
      <c r="C139" s="82">
        <v>422</v>
      </c>
      <c r="D139" s="83"/>
      <c r="E139" s="86" t="s">
        <v>126</v>
      </c>
      <c r="F139" s="44"/>
      <c r="G139" s="45"/>
      <c r="H139" s="87">
        <v>4000</v>
      </c>
      <c r="I139" s="87"/>
    </row>
    <row r="140" spans="2:9" s="43" customFormat="1" ht="30" customHeight="1" x14ac:dyDescent="0.25">
      <c r="B140" s="81"/>
      <c r="C140" s="82"/>
      <c r="D140" s="83">
        <v>4226</v>
      </c>
      <c r="E140" s="86" t="s">
        <v>184</v>
      </c>
      <c r="F140" s="44"/>
      <c r="G140" s="45"/>
      <c r="H140" s="87">
        <v>4000</v>
      </c>
      <c r="I140" s="87"/>
    </row>
    <row r="141" spans="2:9" s="43" customFormat="1" ht="30" customHeight="1" x14ac:dyDescent="0.25">
      <c r="B141" s="135" t="s">
        <v>153</v>
      </c>
      <c r="C141" s="136"/>
      <c r="D141" s="137"/>
      <c r="E141" s="93" t="s">
        <v>155</v>
      </c>
      <c r="F141" s="44">
        <v>0</v>
      </c>
      <c r="G141" s="45">
        <v>1200</v>
      </c>
      <c r="H141" s="87">
        <v>200</v>
      </c>
      <c r="I141" s="87">
        <f>H141/G141*100</f>
        <v>16.666666666666664</v>
      </c>
    </row>
    <row r="142" spans="2:9" s="43" customFormat="1" ht="30" customHeight="1" x14ac:dyDescent="0.25">
      <c r="B142" s="132">
        <v>4</v>
      </c>
      <c r="C142" s="133"/>
      <c r="D142" s="134"/>
      <c r="E142" s="86" t="s">
        <v>5</v>
      </c>
      <c r="F142" s="44">
        <v>0</v>
      </c>
      <c r="G142" s="45">
        <v>1200</v>
      </c>
      <c r="H142" s="87">
        <v>200</v>
      </c>
      <c r="I142" s="87">
        <v>16.670000000000002</v>
      </c>
    </row>
    <row r="143" spans="2:9" s="43" customFormat="1" ht="30" customHeight="1" x14ac:dyDescent="0.25">
      <c r="B143" s="81"/>
      <c r="C143" s="82">
        <v>42</v>
      </c>
      <c r="D143" s="83"/>
      <c r="E143" s="86" t="s">
        <v>125</v>
      </c>
      <c r="F143" s="44">
        <v>0</v>
      </c>
      <c r="G143" s="45">
        <v>1200</v>
      </c>
      <c r="H143" s="87">
        <v>200</v>
      </c>
      <c r="I143" s="87">
        <v>16.670000000000002</v>
      </c>
    </row>
    <row r="144" spans="2:9" s="43" customFormat="1" ht="30" customHeight="1" x14ac:dyDescent="0.25">
      <c r="B144" s="81"/>
      <c r="C144" s="82">
        <v>422</v>
      </c>
      <c r="D144" s="83"/>
      <c r="E144" s="92" t="s">
        <v>126</v>
      </c>
      <c r="F144" s="44"/>
      <c r="G144" s="45"/>
      <c r="H144" s="87">
        <v>200</v>
      </c>
      <c r="I144" s="87"/>
    </row>
    <row r="145" spans="2:9" s="43" customFormat="1" ht="30" customHeight="1" x14ac:dyDescent="0.25">
      <c r="B145" s="81"/>
      <c r="C145" s="82"/>
      <c r="D145" s="83">
        <v>4226</v>
      </c>
      <c r="E145" s="92" t="s">
        <v>184</v>
      </c>
      <c r="F145" s="44"/>
      <c r="G145" s="45"/>
      <c r="H145" s="87">
        <v>200</v>
      </c>
      <c r="I145" s="87"/>
    </row>
    <row r="146" spans="2:9" s="43" customFormat="1" ht="30" customHeight="1" x14ac:dyDescent="0.25">
      <c r="B146" s="135" t="s">
        <v>170</v>
      </c>
      <c r="C146" s="136"/>
      <c r="D146" s="137"/>
      <c r="E146" s="88" t="s">
        <v>171</v>
      </c>
      <c r="F146" s="89">
        <v>10770</v>
      </c>
      <c r="G146" s="90">
        <v>15390</v>
      </c>
      <c r="H146" s="91">
        <v>11208.93</v>
      </c>
      <c r="I146" s="91">
        <f>H146/G146*100</f>
        <v>72.832553606237809</v>
      </c>
    </row>
    <row r="147" spans="2:9" s="43" customFormat="1" ht="30" customHeight="1" x14ac:dyDescent="0.25">
      <c r="B147" s="135" t="s">
        <v>162</v>
      </c>
      <c r="C147" s="136"/>
      <c r="D147" s="137"/>
      <c r="E147" s="93" t="s">
        <v>172</v>
      </c>
      <c r="F147" s="44">
        <v>10770</v>
      </c>
      <c r="G147" s="45">
        <v>15390</v>
      </c>
      <c r="H147" s="87">
        <v>11208.93</v>
      </c>
      <c r="I147" s="87">
        <f>SUM(H147/G147*100)</f>
        <v>72.832553606237809</v>
      </c>
    </row>
    <row r="148" spans="2:9" s="43" customFormat="1" ht="30" customHeight="1" x14ac:dyDescent="0.25">
      <c r="B148" s="132">
        <v>3</v>
      </c>
      <c r="C148" s="133"/>
      <c r="D148" s="134"/>
      <c r="E148" s="86" t="s">
        <v>3</v>
      </c>
      <c r="F148" s="44">
        <v>10770</v>
      </c>
      <c r="G148" s="45">
        <v>15390</v>
      </c>
      <c r="H148" s="87">
        <v>11208.93</v>
      </c>
      <c r="I148" s="87">
        <v>72.83</v>
      </c>
    </row>
    <row r="149" spans="2:9" s="43" customFormat="1" ht="30" customHeight="1" x14ac:dyDescent="0.25">
      <c r="B149" s="81"/>
      <c r="C149" s="82">
        <v>31</v>
      </c>
      <c r="D149" s="83"/>
      <c r="E149" s="86" t="s">
        <v>4</v>
      </c>
      <c r="F149" s="44">
        <v>5270</v>
      </c>
      <c r="G149" s="45">
        <v>6310</v>
      </c>
      <c r="H149" s="87">
        <v>4739.3500000000004</v>
      </c>
      <c r="I149" s="87">
        <f>H149/G149*100</f>
        <v>75.108557844690978</v>
      </c>
    </row>
    <row r="150" spans="2:9" s="43" customFormat="1" ht="30" customHeight="1" x14ac:dyDescent="0.25">
      <c r="B150" s="81"/>
      <c r="C150" s="82">
        <v>311</v>
      </c>
      <c r="D150" s="83"/>
      <c r="E150" s="86" t="s">
        <v>24</v>
      </c>
      <c r="F150" s="44"/>
      <c r="G150" s="45"/>
      <c r="H150" s="87">
        <v>4043.83</v>
      </c>
      <c r="I150" s="87"/>
    </row>
    <row r="151" spans="2:9" s="43" customFormat="1" ht="30" customHeight="1" x14ac:dyDescent="0.25">
      <c r="B151" s="81"/>
      <c r="C151" s="82"/>
      <c r="D151" s="83">
        <v>3111</v>
      </c>
      <c r="E151" s="86" t="s">
        <v>25</v>
      </c>
      <c r="F151" s="44"/>
      <c r="G151" s="45"/>
      <c r="H151" s="87">
        <v>4043.83</v>
      </c>
      <c r="I151" s="87"/>
    </row>
    <row r="152" spans="2:9" s="43" customFormat="1" ht="30" customHeight="1" x14ac:dyDescent="0.25">
      <c r="B152" s="81"/>
      <c r="C152" s="82">
        <v>313</v>
      </c>
      <c r="D152" s="83"/>
      <c r="E152" s="86" t="s">
        <v>94</v>
      </c>
      <c r="F152" s="44"/>
      <c r="G152" s="45"/>
      <c r="H152" s="87">
        <v>695.52</v>
      </c>
      <c r="I152" s="87"/>
    </row>
    <row r="153" spans="2:9" s="43" customFormat="1" ht="30" customHeight="1" x14ac:dyDescent="0.25">
      <c r="B153" s="81"/>
      <c r="C153" s="82"/>
      <c r="D153" s="83">
        <v>3132</v>
      </c>
      <c r="E153" s="86" t="s">
        <v>95</v>
      </c>
      <c r="F153" s="44"/>
      <c r="G153" s="45"/>
      <c r="H153" s="87">
        <v>626.79</v>
      </c>
      <c r="I153" s="87"/>
    </row>
    <row r="154" spans="2:9" s="43" customFormat="1" ht="30" customHeight="1" x14ac:dyDescent="0.25">
      <c r="B154" s="81"/>
      <c r="C154" s="82"/>
      <c r="D154" s="83">
        <v>3133</v>
      </c>
      <c r="E154" s="86" t="s">
        <v>185</v>
      </c>
      <c r="F154" s="44"/>
      <c r="G154" s="45"/>
      <c r="H154" s="87">
        <v>68.73</v>
      </c>
      <c r="I154" s="87"/>
    </row>
    <row r="155" spans="2:9" s="43" customFormat="1" ht="30" customHeight="1" x14ac:dyDescent="0.25">
      <c r="B155" s="81"/>
      <c r="C155" s="82">
        <v>32</v>
      </c>
      <c r="D155" s="83"/>
      <c r="E155" s="86" t="s">
        <v>12</v>
      </c>
      <c r="F155" s="44">
        <v>3700</v>
      </c>
      <c r="G155" s="45">
        <v>6730</v>
      </c>
      <c r="H155" s="87">
        <v>4669.91</v>
      </c>
      <c r="I155" s="87">
        <f>H155/G155*100</f>
        <v>69.389450222882616</v>
      </c>
    </row>
    <row r="156" spans="2:9" s="43" customFormat="1" ht="30" customHeight="1" x14ac:dyDescent="0.25">
      <c r="B156" s="81"/>
      <c r="C156" s="82">
        <v>329</v>
      </c>
      <c r="D156" s="83"/>
      <c r="E156" s="86" t="s">
        <v>117</v>
      </c>
      <c r="F156" s="44"/>
      <c r="G156" s="45"/>
      <c r="H156" s="87">
        <v>4669.91</v>
      </c>
      <c r="I156" s="87"/>
    </row>
    <row r="157" spans="2:9" s="43" customFormat="1" ht="30" customHeight="1" x14ac:dyDescent="0.25">
      <c r="B157" s="81"/>
      <c r="C157" s="82"/>
      <c r="D157" s="83">
        <v>3295</v>
      </c>
      <c r="E157" s="86" t="s">
        <v>120</v>
      </c>
      <c r="F157" s="44"/>
      <c r="G157" s="45"/>
      <c r="H157" s="87">
        <v>564.1</v>
      </c>
      <c r="I157" s="87"/>
    </row>
    <row r="158" spans="2:9" s="43" customFormat="1" ht="30" customHeight="1" x14ac:dyDescent="0.25">
      <c r="B158" s="81"/>
      <c r="C158" s="82"/>
      <c r="D158" s="83">
        <v>3296</v>
      </c>
      <c r="E158" s="86" t="s">
        <v>121</v>
      </c>
      <c r="F158" s="44"/>
      <c r="G158" s="45"/>
      <c r="H158" s="87">
        <v>4105.8100000000004</v>
      </c>
      <c r="I158" s="87"/>
    </row>
    <row r="159" spans="2:9" s="43" customFormat="1" ht="30" customHeight="1" x14ac:dyDescent="0.25">
      <c r="B159" s="81"/>
      <c r="C159" s="82">
        <v>34</v>
      </c>
      <c r="D159" s="83"/>
      <c r="E159" s="86" t="s">
        <v>122</v>
      </c>
      <c r="F159" s="44">
        <v>1800</v>
      </c>
      <c r="G159" s="45">
        <v>2350</v>
      </c>
      <c r="H159" s="87">
        <v>1799.67</v>
      </c>
      <c r="I159" s="87">
        <f>H159/G159*100</f>
        <v>76.581702127659582</v>
      </c>
    </row>
    <row r="160" spans="2:9" s="43" customFormat="1" ht="30" customHeight="1" x14ac:dyDescent="0.25">
      <c r="B160" s="81"/>
      <c r="C160" s="82">
        <v>343</v>
      </c>
      <c r="D160" s="83"/>
      <c r="E160" s="86" t="s">
        <v>123</v>
      </c>
      <c r="F160" s="44"/>
      <c r="G160" s="45"/>
      <c r="H160" s="87">
        <v>1799.67</v>
      </c>
      <c r="I160" s="87"/>
    </row>
    <row r="161" spans="2:9" s="43" customFormat="1" ht="30" customHeight="1" x14ac:dyDescent="0.25">
      <c r="B161" s="81"/>
      <c r="C161" s="82"/>
      <c r="D161" s="83">
        <v>3433</v>
      </c>
      <c r="E161" s="86" t="s">
        <v>124</v>
      </c>
      <c r="F161" s="44"/>
      <c r="G161" s="45"/>
      <c r="H161" s="87">
        <v>1799.67</v>
      </c>
      <c r="I161" s="87"/>
    </row>
    <row r="162" spans="2:9" s="43" customFormat="1" ht="30" customHeight="1" x14ac:dyDescent="0.25">
      <c r="B162" s="132"/>
      <c r="C162" s="133"/>
      <c r="D162" s="134"/>
      <c r="E162" s="86"/>
      <c r="F162" s="44"/>
      <c r="G162" s="45"/>
      <c r="H162" s="87"/>
      <c r="I162" s="87"/>
    </row>
    <row r="163" spans="2:9" s="43" customFormat="1" ht="30" customHeight="1" x14ac:dyDescent="0.25">
      <c r="B163" s="81"/>
      <c r="C163" s="82"/>
      <c r="D163" s="83"/>
      <c r="E163" s="86"/>
      <c r="F163" s="44"/>
      <c r="G163" s="45"/>
      <c r="H163" s="87"/>
      <c r="I163" s="87"/>
    </row>
    <row r="164" spans="2:9" s="43" customFormat="1" ht="30" customHeight="1" x14ac:dyDescent="0.25">
      <c r="B164" s="132"/>
      <c r="C164" s="133"/>
      <c r="D164" s="134"/>
      <c r="E164" s="86"/>
      <c r="F164" s="44"/>
      <c r="G164" s="45"/>
      <c r="H164" s="45"/>
      <c r="I164" s="87"/>
    </row>
    <row r="165" spans="2:9" s="43" customFormat="1" ht="30" customHeight="1" x14ac:dyDescent="0.25">
      <c r="B165" s="132"/>
      <c r="C165" s="133"/>
      <c r="D165" s="134"/>
      <c r="E165" s="86"/>
      <c r="F165" s="44"/>
      <c r="G165" s="45"/>
      <c r="H165" s="87"/>
      <c r="I165" s="87"/>
    </row>
    <row r="166" spans="2:9" s="43" customFormat="1" ht="30" customHeight="1" x14ac:dyDescent="0.25">
      <c r="B166" s="81"/>
      <c r="C166" s="82"/>
      <c r="D166" s="83"/>
      <c r="E166" s="86"/>
      <c r="F166" s="44"/>
      <c r="G166" s="45"/>
      <c r="H166" s="87"/>
      <c r="I166" s="87"/>
    </row>
  </sheetData>
  <mergeCells count="35">
    <mergeCell ref="B141:D141"/>
    <mergeCell ref="B118:D118"/>
    <mergeCell ref="B126:D126"/>
    <mergeCell ref="B162:D162"/>
    <mergeCell ref="B11:D11"/>
    <mergeCell ref="B146:D146"/>
    <mergeCell ref="B148:D148"/>
    <mergeCell ref="B12:D12"/>
    <mergeCell ref="B34:D34"/>
    <mergeCell ref="B61:D61"/>
    <mergeCell ref="B62:D62"/>
    <mergeCell ref="B90:D90"/>
    <mergeCell ref="B40:D40"/>
    <mergeCell ref="B41:D41"/>
    <mergeCell ref="B133:D133"/>
    <mergeCell ref="B119:D119"/>
    <mergeCell ref="B132:D132"/>
    <mergeCell ref="B137:D137"/>
    <mergeCell ref="B142:D142"/>
    <mergeCell ref="B164:D164"/>
    <mergeCell ref="B165:D165"/>
    <mergeCell ref="B26:D26"/>
    <mergeCell ref="B107:D107"/>
    <mergeCell ref="B2:I2"/>
    <mergeCell ref="B147:D147"/>
    <mergeCell ref="B4:I4"/>
    <mergeCell ref="B6:E6"/>
    <mergeCell ref="B7:E7"/>
    <mergeCell ref="B8:D8"/>
    <mergeCell ref="B9:D9"/>
    <mergeCell ref="B10:D10"/>
    <mergeCell ref="B35:D35"/>
    <mergeCell ref="B36:D36"/>
    <mergeCell ref="B114:D114"/>
    <mergeCell ref="B117:D117"/>
  </mergeCells>
  <pageMargins left="0" right="0" top="0" bottom="0.39370078740157483" header="0" footer="0"/>
  <pageSetup paperSize="9" scale="56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tabSelected="1" workbookViewId="0">
      <selection activeCell="L19" sqref="L19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2:12" ht="18" customHeight="1" x14ac:dyDescent="0.25">
      <c r="B2" s="131" t="s">
        <v>65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2:12" ht="15.75" customHeight="1" x14ac:dyDescent="0.25">
      <c r="B3" s="131" t="s">
        <v>38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</row>
    <row r="4" spans="2:12" ht="18" x14ac:dyDescent="0.25">
      <c r="B4" s="17"/>
      <c r="C4" s="17"/>
      <c r="D4" s="17"/>
      <c r="E4" s="17"/>
      <c r="F4" s="17"/>
      <c r="G4" s="17"/>
      <c r="H4" s="17"/>
      <c r="I4" s="17"/>
      <c r="J4" s="3"/>
      <c r="K4" s="3"/>
      <c r="L4" s="3"/>
    </row>
    <row r="5" spans="2:12" ht="25.5" customHeight="1" x14ac:dyDescent="0.25">
      <c r="B5" s="128" t="s">
        <v>6</v>
      </c>
      <c r="C5" s="129"/>
      <c r="D5" s="129"/>
      <c r="E5" s="129"/>
      <c r="F5" s="130"/>
      <c r="G5" s="42" t="s">
        <v>68</v>
      </c>
      <c r="H5" s="40" t="s">
        <v>51</v>
      </c>
      <c r="I5" s="42" t="s">
        <v>50</v>
      </c>
      <c r="J5" s="42" t="s">
        <v>72</v>
      </c>
      <c r="K5" s="42" t="s">
        <v>16</v>
      </c>
      <c r="L5" s="42" t="s">
        <v>49</v>
      </c>
    </row>
    <row r="6" spans="2:12" x14ac:dyDescent="0.25">
      <c r="B6" s="128">
        <v>1</v>
      </c>
      <c r="C6" s="129"/>
      <c r="D6" s="129"/>
      <c r="E6" s="129"/>
      <c r="F6" s="130"/>
      <c r="G6" s="42">
        <v>2</v>
      </c>
      <c r="H6" s="42">
        <v>3</v>
      </c>
      <c r="I6" s="42">
        <v>4</v>
      </c>
      <c r="J6" s="42">
        <v>5</v>
      </c>
      <c r="K6" s="42" t="s">
        <v>18</v>
      </c>
      <c r="L6" s="42" t="s">
        <v>19</v>
      </c>
    </row>
    <row r="7" spans="2:12" ht="25.5" x14ac:dyDescent="0.25">
      <c r="B7" s="6">
        <v>8</v>
      </c>
      <c r="C7" s="6"/>
      <c r="D7" s="6"/>
      <c r="E7" s="6"/>
      <c r="F7" s="6" t="s">
        <v>8</v>
      </c>
      <c r="G7" s="4">
        <v>0</v>
      </c>
      <c r="H7" s="4">
        <v>0</v>
      </c>
      <c r="I7" s="4">
        <v>0</v>
      </c>
      <c r="J7" s="31">
        <v>0</v>
      </c>
      <c r="K7" s="31">
        <v>0</v>
      </c>
      <c r="L7" s="31">
        <v>0</v>
      </c>
    </row>
    <row r="8" spans="2:12" x14ac:dyDescent="0.25">
      <c r="B8" s="6"/>
      <c r="C8" s="11">
        <v>84</v>
      </c>
      <c r="D8" s="11"/>
      <c r="E8" s="11"/>
      <c r="F8" s="11" t="s">
        <v>13</v>
      </c>
      <c r="G8" s="4"/>
      <c r="H8" s="4"/>
      <c r="I8" s="4"/>
      <c r="J8" s="31"/>
      <c r="K8" s="31"/>
      <c r="L8" s="31"/>
    </row>
    <row r="9" spans="2:12" ht="51" x14ac:dyDescent="0.25">
      <c r="B9" s="7"/>
      <c r="C9" s="7"/>
      <c r="D9" s="7">
        <v>841</v>
      </c>
      <c r="E9" s="7"/>
      <c r="F9" s="32" t="s">
        <v>39</v>
      </c>
      <c r="G9" s="4"/>
      <c r="H9" s="4"/>
      <c r="I9" s="4"/>
      <c r="J9" s="31"/>
      <c r="K9" s="31"/>
      <c r="L9" s="31"/>
    </row>
    <row r="10" spans="2:12" ht="25.5" x14ac:dyDescent="0.25">
      <c r="B10" s="7"/>
      <c r="C10" s="7"/>
      <c r="D10" s="7"/>
      <c r="E10" s="7">
        <v>8413</v>
      </c>
      <c r="F10" s="32" t="s">
        <v>40</v>
      </c>
      <c r="G10" s="4"/>
      <c r="H10" s="4"/>
      <c r="I10" s="4"/>
      <c r="J10" s="31"/>
      <c r="K10" s="31"/>
      <c r="L10" s="31"/>
    </row>
    <row r="11" spans="2:12" x14ac:dyDescent="0.25">
      <c r="B11" s="7"/>
      <c r="C11" s="7"/>
      <c r="D11" s="7"/>
      <c r="E11" s="8" t="s">
        <v>23</v>
      </c>
      <c r="F11" s="13"/>
      <c r="G11" s="4"/>
      <c r="H11" s="4"/>
      <c r="I11" s="4"/>
      <c r="J11" s="31"/>
      <c r="K11" s="31"/>
      <c r="L11" s="31"/>
    </row>
    <row r="12" spans="2:12" ht="25.5" x14ac:dyDescent="0.25">
      <c r="B12" s="9">
        <v>5</v>
      </c>
      <c r="C12" s="10"/>
      <c r="D12" s="10"/>
      <c r="E12" s="10"/>
      <c r="F12" s="24" t="s">
        <v>9</v>
      </c>
      <c r="G12" s="4">
        <v>0</v>
      </c>
      <c r="H12" s="4">
        <v>0</v>
      </c>
      <c r="I12" s="4">
        <v>0</v>
      </c>
      <c r="J12" s="31">
        <v>0</v>
      </c>
      <c r="K12" s="31">
        <v>0</v>
      </c>
      <c r="L12" s="31">
        <v>0</v>
      </c>
    </row>
    <row r="13" spans="2:12" ht="25.5" x14ac:dyDescent="0.25">
      <c r="B13" s="11"/>
      <c r="C13" s="11">
        <v>54</v>
      </c>
      <c r="D13" s="11"/>
      <c r="E13" s="11"/>
      <c r="F13" s="25" t="s">
        <v>14</v>
      </c>
      <c r="G13" s="4"/>
      <c r="H13" s="4"/>
      <c r="I13" s="5"/>
      <c r="J13" s="31"/>
      <c r="K13" s="31"/>
      <c r="L13" s="31"/>
    </row>
    <row r="14" spans="2:12" ht="63.75" x14ac:dyDescent="0.25">
      <c r="B14" s="11"/>
      <c r="C14" s="11"/>
      <c r="D14" s="11">
        <v>541</v>
      </c>
      <c r="E14" s="32"/>
      <c r="F14" s="32" t="s">
        <v>41</v>
      </c>
      <c r="G14" s="4"/>
      <c r="H14" s="4"/>
      <c r="I14" s="5"/>
      <c r="J14" s="31"/>
      <c r="K14" s="31"/>
      <c r="L14" s="31"/>
    </row>
    <row r="15" spans="2:12" ht="38.25" x14ac:dyDescent="0.25">
      <c r="B15" s="11"/>
      <c r="C15" s="11"/>
      <c r="D15" s="11"/>
      <c r="E15" s="32">
        <v>5413</v>
      </c>
      <c r="F15" s="32" t="s">
        <v>42</v>
      </c>
      <c r="G15" s="4"/>
      <c r="H15" s="4"/>
      <c r="I15" s="5"/>
      <c r="J15" s="31"/>
      <c r="K15" s="31"/>
      <c r="L15" s="31"/>
    </row>
    <row r="16" spans="2:12" x14ac:dyDescent="0.25">
      <c r="B16" s="12" t="s">
        <v>15</v>
      </c>
      <c r="C16" s="10"/>
      <c r="D16" s="10"/>
      <c r="E16" s="10"/>
      <c r="F16" s="24" t="s">
        <v>23</v>
      </c>
      <c r="G16" s="4"/>
      <c r="H16" s="4"/>
      <c r="I16" s="4"/>
      <c r="J16" s="31"/>
      <c r="K16" s="31"/>
      <c r="L16" s="31"/>
    </row>
  </sheetData>
  <mergeCells count="4">
    <mergeCell ref="B5:F5"/>
    <mergeCell ref="B2:L2"/>
    <mergeCell ref="B3:L3"/>
    <mergeCell ref="B6:F6"/>
  </mergeCells>
  <pageMargins left="0.7" right="0.7" top="0.75" bottom="0.75" header="0.3" footer="0.3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6"/>
  <sheetViews>
    <sheetView workbookViewId="0">
      <selection activeCell="L19" sqref="L19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7"/>
      <c r="C1" s="17"/>
      <c r="D1" s="17"/>
      <c r="E1" s="17"/>
      <c r="F1" s="3"/>
      <c r="G1" s="3"/>
      <c r="H1" s="3"/>
    </row>
    <row r="2" spans="2:8" ht="15.75" customHeight="1" x14ac:dyDescent="0.25">
      <c r="B2" s="131" t="s">
        <v>43</v>
      </c>
      <c r="C2" s="131"/>
      <c r="D2" s="131"/>
      <c r="E2" s="131"/>
      <c r="F2" s="131"/>
      <c r="G2" s="131"/>
      <c r="H2" s="131"/>
    </row>
    <row r="3" spans="2:8" ht="18" x14ac:dyDescent="0.25">
      <c r="B3" s="17"/>
      <c r="C3" s="17"/>
      <c r="D3" s="17"/>
      <c r="E3" s="17"/>
      <c r="F3" s="3"/>
      <c r="G3" s="3"/>
      <c r="H3" s="3"/>
    </row>
    <row r="4" spans="2:8" ht="25.5" x14ac:dyDescent="0.25">
      <c r="B4" s="40" t="s">
        <v>6</v>
      </c>
      <c r="C4" s="40" t="s">
        <v>73</v>
      </c>
      <c r="D4" s="40" t="s">
        <v>51</v>
      </c>
      <c r="E4" s="40" t="s">
        <v>48</v>
      </c>
      <c r="F4" s="40" t="s">
        <v>69</v>
      </c>
      <c r="G4" s="40" t="s">
        <v>16</v>
      </c>
      <c r="H4" s="40" t="s">
        <v>49</v>
      </c>
    </row>
    <row r="5" spans="2:8" x14ac:dyDescent="0.25">
      <c r="B5" s="40">
        <v>1</v>
      </c>
      <c r="C5" s="40">
        <v>2</v>
      </c>
      <c r="D5" s="40">
        <v>3</v>
      </c>
      <c r="E5" s="40">
        <v>4</v>
      </c>
      <c r="F5" s="40">
        <v>5</v>
      </c>
      <c r="G5" s="40" t="s">
        <v>18</v>
      </c>
      <c r="H5" s="40" t="s">
        <v>19</v>
      </c>
    </row>
    <row r="6" spans="2:8" x14ac:dyDescent="0.25">
      <c r="B6" s="6" t="s">
        <v>44</v>
      </c>
      <c r="C6" s="4">
        <v>0</v>
      </c>
      <c r="D6" s="4">
        <v>0</v>
      </c>
      <c r="E6" s="5">
        <v>0</v>
      </c>
      <c r="F6" s="31">
        <v>0</v>
      </c>
      <c r="G6" s="31">
        <v>0</v>
      </c>
      <c r="H6" s="31">
        <v>0</v>
      </c>
    </row>
    <row r="7" spans="2:8" x14ac:dyDescent="0.25">
      <c r="B7" s="6" t="s">
        <v>34</v>
      </c>
      <c r="C7" s="4"/>
      <c r="D7" s="4"/>
      <c r="E7" s="4"/>
      <c r="F7" s="31"/>
      <c r="G7" s="31"/>
      <c r="H7" s="31"/>
    </row>
    <row r="8" spans="2:8" x14ac:dyDescent="0.25">
      <c r="B8" s="35" t="s">
        <v>33</v>
      </c>
      <c r="C8" s="4"/>
      <c r="D8" s="4"/>
      <c r="E8" s="4"/>
      <c r="F8" s="31"/>
      <c r="G8" s="31"/>
      <c r="H8" s="31"/>
    </row>
    <row r="9" spans="2:8" x14ac:dyDescent="0.25">
      <c r="B9" s="34" t="s">
        <v>32</v>
      </c>
      <c r="C9" s="4"/>
      <c r="D9" s="4"/>
      <c r="E9" s="4"/>
      <c r="F9" s="31"/>
      <c r="G9" s="31"/>
      <c r="H9" s="31"/>
    </row>
    <row r="10" spans="2:8" x14ac:dyDescent="0.25">
      <c r="B10" s="34" t="s">
        <v>23</v>
      </c>
      <c r="C10" s="4"/>
      <c r="D10" s="4"/>
      <c r="E10" s="4"/>
      <c r="F10" s="31"/>
      <c r="G10" s="31"/>
      <c r="H10" s="31"/>
    </row>
    <row r="11" spans="2:8" x14ac:dyDescent="0.25">
      <c r="B11" s="6" t="s">
        <v>31</v>
      </c>
      <c r="C11" s="4"/>
      <c r="D11" s="4"/>
      <c r="E11" s="5"/>
      <c r="F11" s="31"/>
      <c r="G11" s="31"/>
      <c r="H11" s="31"/>
    </row>
    <row r="12" spans="2:8" x14ac:dyDescent="0.25">
      <c r="B12" s="33" t="s">
        <v>30</v>
      </c>
      <c r="C12" s="4"/>
      <c r="D12" s="4"/>
      <c r="E12" s="5"/>
      <c r="F12" s="31"/>
      <c r="G12" s="31"/>
      <c r="H12" s="31"/>
    </row>
    <row r="13" spans="2:8" x14ac:dyDescent="0.25">
      <c r="B13" s="6" t="s">
        <v>29</v>
      </c>
      <c r="C13" s="4"/>
      <c r="D13" s="4"/>
      <c r="E13" s="5"/>
      <c r="F13" s="31"/>
      <c r="G13" s="31"/>
      <c r="H13" s="31"/>
    </row>
    <row r="14" spans="2:8" x14ac:dyDescent="0.25">
      <c r="B14" s="33" t="s">
        <v>28</v>
      </c>
      <c r="C14" s="4"/>
      <c r="D14" s="4"/>
      <c r="E14" s="5"/>
      <c r="F14" s="31"/>
      <c r="G14" s="31"/>
      <c r="H14" s="31"/>
    </row>
    <row r="15" spans="2:8" x14ac:dyDescent="0.25">
      <c r="B15" s="11" t="s">
        <v>15</v>
      </c>
      <c r="C15" s="4"/>
      <c r="D15" s="4"/>
      <c r="E15" s="5"/>
      <c r="F15" s="31"/>
      <c r="G15" s="31"/>
      <c r="H15" s="31"/>
    </row>
    <row r="16" spans="2:8" x14ac:dyDescent="0.25">
      <c r="B16" s="33"/>
      <c r="C16" s="4"/>
      <c r="D16" s="4"/>
      <c r="E16" s="5"/>
      <c r="F16" s="31"/>
      <c r="G16" s="31"/>
      <c r="H16" s="31"/>
    </row>
    <row r="17" spans="2:8" ht="15.75" customHeight="1" x14ac:dyDescent="0.25">
      <c r="B17" s="6" t="s">
        <v>45</v>
      </c>
      <c r="C17" s="4"/>
      <c r="D17" s="4"/>
      <c r="E17" s="5"/>
      <c r="F17" s="31"/>
      <c r="G17" s="31"/>
      <c r="H17" s="31"/>
    </row>
    <row r="18" spans="2:8" ht="15.75" customHeight="1" x14ac:dyDescent="0.25">
      <c r="B18" s="6" t="s">
        <v>34</v>
      </c>
      <c r="C18" s="4"/>
      <c r="D18" s="4"/>
      <c r="E18" s="4"/>
      <c r="F18" s="31"/>
      <c r="G18" s="31"/>
      <c r="H18" s="31"/>
    </row>
    <row r="19" spans="2:8" x14ac:dyDescent="0.25">
      <c r="B19" s="35" t="s">
        <v>33</v>
      </c>
      <c r="C19" s="4"/>
      <c r="D19" s="4"/>
      <c r="E19" s="4"/>
      <c r="F19" s="31"/>
      <c r="G19" s="31"/>
      <c r="H19" s="31"/>
    </row>
    <row r="20" spans="2:8" x14ac:dyDescent="0.25">
      <c r="B20" s="34" t="s">
        <v>32</v>
      </c>
      <c r="C20" s="4"/>
      <c r="D20" s="4"/>
      <c r="E20" s="4"/>
      <c r="F20" s="31"/>
      <c r="G20" s="31"/>
      <c r="H20" s="31"/>
    </row>
    <row r="21" spans="2:8" x14ac:dyDescent="0.25">
      <c r="B21" s="34" t="s">
        <v>23</v>
      </c>
      <c r="C21" s="4"/>
      <c r="D21" s="4"/>
      <c r="E21" s="4"/>
      <c r="F21" s="31"/>
      <c r="G21" s="31"/>
      <c r="H21" s="31"/>
    </row>
    <row r="22" spans="2:8" x14ac:dyDescent="0.25">
      <c r="B22" s="6" t="s">
        <v>31</v>
      </c>
      <c r="C22" s="4"/>
      <c r="D22" s="4"/>
      <c r="E22" s="5"/>
      <c r="F22" s="31"/>
      <c r="G22" s="31"/>
      <c r="H22" s="31"/>
    </row>
    <row r="23" spans="2:8" x14ac:dyDescent="0.25">
      <c r="B23" s="33" t="s">
        <v>30</v>
      </c>
      <c r="C23" s="4"/>
      <c r="D23" s="4"/>
      <c r="E23" s="5"/>
      <c r="F23" s="31"/>
      <c r="G23" s="31"/>
      <c r="H23" s="31"/>
    </row>
    <row r="24" spans="2:8" x14ac:dyDescent="0.25">
      <c r="B24" s="6" t="s">
        <v>29</v>
      </c>
      <c r="C24" s="4"/>
      <c r="D24" s="4"/>
      <c r="E24" s="5"/>
      <c r="F24" s="31"/>
      <c r="G24" s="31"/>
      <c r="H24" s="31"/>
    </row>
    <row r="25" spans="2:8" x14ac:dyDescent="0.25">
      <c r="B25" s="33" t="s">
        <v>28</v>
      </c>
      <c r="C25" s="4"/>
      <c r="D25" s="4"/>
      <c r="E25" s="5"/>
      <c r="F25" s="31"/>
      <c r="G25" s="31"/>
      <c r="H25" s="31"/>
    </row>
    <row r="26" spans="2:8" x14ac:dyDescent="0.25">
      <c r="B26" s="11" t="s">
        <v>15</v>
      </c>
      <c r="C26" s="4"/>
      <c r="D26" s="4"/>
      <c r="E26" s="5"/>
      <c r="F26" s="31"/>
      <c r="G26" s="31"/>
      <c r="H26" s="3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funkcijskoj k </vt:lpstr>
      <vt:lpstr>Programska klasifikacija</vt:lpstr>
      <vt:lpstr>Račun financiranja </vt:lpstr>
      <vt:lpstr>Račun fin prema izvorima 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2024-03-18T10:33:44Z</cp:lastPrinted>
  <dcterms:created xsi:type="dcterms:W3CDTF">2022-08-12T12:51:27Z</dcterms:created>
  <dcterms:modified xsi:type="dcterms:W3CDTF">2024-03-18T10:39:28Z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 JLP(R)S.xlsx</vt:lpwstr>
  </property>
</Properties>
</file>