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Programska klasifikacija" sheetId="7" r:id="rId5"/>
    <sheet name="Račun financiranja " sheetId="9" r:id="rId6"/>
    <sheet name="Račun fin prema izvorima f" sheetId="10" r:id="rId7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L18" i="1"/>
  <c r="L17" i="1"/>
  <c r="K17" i="1"/>
  <c r="L16" i="1"/>
  <c r="K16" i="1"/>
  <c r="L15" i="1"/>
  <c r="K15" i="1"/>
  <c r="L12" i="1"/>
  <c r="K12" i="1"/>
  <c r="J142" i="7"/>
  <c r="J141" i="7"/>
  <c r="J134" i="7"/>
  <c r="J133" i="7"/>
  <c r="J132" i="7"/>
  <c r="J131" i="7"/>
  <c r="J114" i="7"/>
  <c r="J106" i="7"/>
  <c r="J105" i="7"/>
  <c r="J104" i="7"/>
  <c r="J101" i="7"/>
  <c r="J79" i="7"/>
  <c r="J74" i="7"/>
  <c r="J73" i="7"/>
  <c r="J72" i="7"/>
  <c r="J51" i="7"/>
  <c r="J50" i="7"/>
  <c r="J49" i="7"/>
  <c r="J43" i="7"/>
  <c r="J39" i="7"/>
  <c r="J38" i="7"/>
  <c r="J37" i="7"/>
  <c r="J29" i="7"/>
  <c r="J13" i="7"/>
  <c r="J12" i="7"/>
  <c r="J11" i="7"/>
  <c r="J10" i="7"/>
  <c r="J9" i="7"/>
  <c r="J8" i="7"/>
  <c r="H8" i="11"/>
  <c r="G8" i="11"/>
  <c r="H28" i="8"/>
  <c r="G28" i="8"/>
  <c r="H27" i="8"/>
  <c r="G27" i="8"/>
  <c r="H26" i="8"/>
  <c r="G26" i="8"/>
  <c r="H24" i="8"/>
  <c r="G24" i="8"/>
  <c r="H23" i="8"/>
  <c r="G23" i="8"/>
  <c r="H21" i="8"/>
  <c r="G21" i="8"/>
  <c r="H20" i="8"/>
  <c r="G20" i="8"/>
  <c r="H17" i="8"/>
  <c r="G17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C9" i="8"/>
  <c r="G9" i="8" s="1"/>
  <c r="H6" i="8"/>
  <c r="G6" i="8"/>
  <c r="L78" i="3"/>
  <c r="K78" i="3"/>
  <c r="L77" i="3"/>
  <c r="K77" i="3"/>
  <c r="K73" i="3"/>
  <c r="L72" i="3"/>
  <c r="K72" i="3"/>
  <c r="K66" i="3"/>
  <c r="K64" i="3"/>
  <c r="K55" i="3"/>
  <c r="L42" i="3"/>
  <c r="K42" i="3"/>
  <c r="L33" i="3"/>
  <c r="K33" i="3"/>
  <c r="K32" i="3"/>
  <c r="K31" i="3"/>
  <c r="L28" i="3"/>
  <c r="K28" i="3"/>
  <c r="L22" i="3"/>
  <c r="K22" i="3"/>
  <c r="K19" i="3"/>
  <c r="L19" i="3"/>
  <c r="L12" i="3"/>
  <c r="K12" i="3"/>
  <c r="K11" i="3"/>
  <c r="L10" i="3"/>
  <c r="K10" i="3"/>
  <c r="I11" i="3"/>
  <c r="L11" i="3" s="1"/>
  <c r="K14" i="1"/>
  <c r="L11" i="1"/>
  <c r="H131" i="7"/>
  <c r="H105" i="7"/>
  <c r="H72" i="7"/>
  <c r="H43" i="7" s="1"/>
  <c r="H9" i="7" s="1"/>
  <c r="H10" i="7"/>
  <c r="E17" i="8"/>
  <c r="E20" i="8"/>
  <c r="E6" i="8"/>
  <c r="E9" i="8"/>
  <c r="I14" i="1"/>
  <c r="L14" i="1" s="1"/>
  <c r="I32" i="3"/>
  <c r="I31" i="3" s="1"/>
  <c r="L31" i="3" s="1"/>
  <c r="L32" i="3" l="1"/>
  <c r="K11" i="1"/>
  <c r="G43" i="7"/>
  <c r="G9" i="7" s="1"/>
  <c r="G17" i="1"/>
  <c r="G104" i="7"/>
  <c r="G72" i="7"/>
  <c r="D17" i="8"/>
  <c r="H31" i="3"/>
  <c r="F20" i="8"/>
  <c r="F17" i="8" s="1"/>
  <c r="D20" i="8"/>
  <c r="D9" i="8" l="1"/>
  <c r="D6" i="8" s="1"/>
  <c r="I131" i="7" l="1"/>
  <c r="I43" i="7"/>
  <c r="I9" i="7" s="1"/>
  <c r="I10" i="7"/>
  <c r="I67" i="7"/>
  <c r="I51" i="7" s="1"/>
  <c r="I58" i="7"/>
  <c r="I53" i="7"/>
  <c r="I25" i="7"/>
  <c r="I13" i="7" s="1"/>
  <c r="I19" i="7"/>
  <c r="I14" i="7"/>
  <c r="I132" i="7"/>
  <c r="I134" i="7"/>
  <c r="I83" i="7"/>
  <c r="I79" i="7" s="1"/>
  <c r="I96" i="7"/>
  <c r="I86" i="7"/>
  <c r="I74" i="7"/>
  <c r="F43" i="7"/>
  <c r="I107" i="7"/>
  <c r="I106" i="7" s="1"/>
  <c r="I114" i="7"/>
  <c r="I73" i="7" l="1"/>
  <c r="I105" i="7"/>
  <c r="F9" i="8" l="1"/>
  <c r="J33" i="3"/>
  <c r="J34" i="3"/>
  <c r="J66" i="3"/>
  <c r="J43" i="3"/>
  <c r="J42" i="3" s="1"/>
  <c r="J48" i="3"/>
  <c r="J55" i="3"/>
  <c r="J11" i="3"/>
  <c r="J13" i="3"/>
  <c r="J14" i="1"/>
  <c r="J11" i="1"/>
  <c r="J17" i="1" s="1"/>
  <c r="J18" i="1" s="1"/>
  <c r="G14" i="1"/>
  <c r="G42" i="3"/>
  <c r="G32" i="3" s="1"/>
  <c r="G31" i="3" s="1"/>
  <c r="C20" i="8"/>
  <c r="C17" i="8" s="1"/>
  <c r="F10" i="7"/>
  <c r="F9" i="7" s="1"/>
  <c r="F51" i="7"/>
  <c r="F50" i="7" s="1"/>
  <c r="F114" i="7"/>
  <c r="F106" i="7"/>
  <c r="F164" i="7"/>
  <c r="F163" i="7" s="1"/>
  <c r="F31" i="7"/>
  <c r="F13" i="7"/>
  <c r="F133" i="7"/>
  <c r="F132" i="7" s="1"/>
  <c r="F134" i="7"/>
  <c r="F79" i="7"/>
  <c r="F73" i="7" s="1"/>
  <c r="C6" i="8"/>
  <c r="G10" i="3"/>
  <c r="G33" i="3"/>
  <c r="G11" i="3"/>
  <c r="G23" i="3"/>
  <c r="F105" i="7" l="1"/>
  <c r="J32" i="3"/>
  <c r="J31" i="3" s="1"/>
</calcChain>
</file>

<file path=xl/sharedStrings.xml><?xml version="1.0" encoding="utf-8"?>
<sst xmlns="http://schemas.openxmlformats.org/spreadsheetml/2006/main" count="418" uniqueCount="197">
  <si>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</si>
  <si>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</si>
  <si>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</si>
  <si>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</si>
  <si>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</si>
  <si>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</si>
  <si>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</si>
  <si>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</si>
  <si>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</si>
  <si>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</si>
  <si>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</si>
  <si>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</si>
  <si>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</si>
  <si>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</si>
  <si>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</si>
  <si>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</si>
  <si>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</si>
  <si>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</si>
  <si>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</si>
  <si>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</si>
  <si>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</si>
  <si>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</si>
  <si>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</si>
  <si>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</si>
  <si>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</si>
  <si>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</si>
  <si>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</si>
  <si>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</si>
  <si>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</si>
  <si>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</si>
  <si>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</si>
  <si>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</si>
  <si>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</si>
  <si>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</si>
  <si>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</si>
  <si>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</si>
  <si>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</si>
  <si>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</si>
  <si>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</si>
  <si>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</si>
  <si>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</si>
  <si>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</si>
  <si>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</si>
  <si>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</si>
  <si>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</si>
  <si>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</si>
  <si>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</si>
  <si>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</si>
  <si>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</si>
  <si>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</si>
  <si>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</si>
  <si>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</si>
  <si>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</si>
  <si>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</si>
  <si>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</si>
  <si>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</si>
  <si>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</si>
  <si>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</si>
  <si>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</si>
  <si>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</si>
  <si>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</si>
  <si>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</si>
  <si>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OSNOVNA GLAZBENA ŠKOLA LOVRO PL. MATAČIĆ OMIŠ</t>
  </si>
  <si>
    <t>Tekuća pomoć iz državnog proračuna</t>
  </si>
  <si>
    <t>Tekuća pomoć iz proračuna Grada Omiša</t>
  </si>
  <si>
    <t>Prihodi od imovine</t>
  </si>
  <si>
    <t>Pomoći PK iz proračuna koji im nije nadležan</t>
  </si>
  <si>
    <t>Prihodi od financijske imovine</t>
  </si>
  <si>
    <t>Kamate na depozite po viđenju</t>
  </si>
  <si>
    <t>Prihodi od upravnih i administrativnih pristojbi, pristojbi po posebnim propisima i naknada</t>
  </si>
  <si>
    <t>Prihodi po posebnim propisima</t>
  </si>
  <si>
    <t>Sufinanciranje cijene usluge, participacije i slično</t>
  </si>
  <si>
    <t>Donacije od pravnih i fizičkih osoba izvan općeg proračuna</t>
  </si>
  <si>
    <t>Tekuće donacije od fizičkih osoba</t>
  </si>
  <si>
    <t>Tekuće donacije od trgovačkih društava</t>
  </si>
  <si>
    <t>Tekuće domacije od ostalih subjekata izvan općeg proračuna</t>
  </si>
  <si>
    <t>Kapitalne donacije od fizičkih osoba</t>
  </si>
  <si>
    <t>Prihod iz nadeležnog proračuna i od HZZO-a temeljem ugovornih obveza</t>
  </si>
  <si>
    <t>Prihod iz nadležnog proračuna za financiranje redovne djelatnosti proračunskog korisnika</t>
  </si>
  <si>
    <t>Prihod iz nadležnog proračuna za financiranje rashoda poslovanja</t>
  </si>
  <si>
    <t>Plaće za prekovremeni rad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</si>
  <si>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</si>
  <si>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</si>
  <si>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</si>
  <si>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</si>
  <si>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Naknada za prijevoz na posao i s posla</t>
  </si>
  <si>
    <t>Rashodi za maetrijal i energiju</t>
  </si>
  <si>
    <t>Električna energija</t>
  </si>
  <si>
    <t>Sitni inventar</t>
  </si>
  <si>
    <t xml:space="preserve">RAZLIKA - VIŠAK MANJAK </t>
  </si>
  <si>
    <t>Ostale naknade troškova zaposlenima</t>
  </si>
  <si>
    <t>Uredski materijal i ostali materijalni rashodi</t>
  </si>
  <si>
    <t>Materijal i sirovine</t>
  </si>
  <si>
    <t xml:space="preserve">Materijal i dijelovi za tekuće i investicijsko održavanje </t>
  </si>
  <si>
    <t>Rashodi za usluge</t>
  </si>
  <si>
    <t>Usluge telefona, pošte,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</si>
  <si>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</si>
  <si>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</si>
  <si>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</si>
  <si>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</si>
  <si>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</si>
  <si>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</si>
  <si>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</si>
  <si>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</si>
  <si>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troškova službenog puta</t>
  </si>
  <si>
    <t>Ostali nespomenuti rashodi poslovanja</t>
  </si>
  <si>
    <t>Reprezentacija</t>
  </si>
  <si>
    <t>Članarine</t>
  </si>
  <si>
    <t>Naknade i pristojbe</t>
  </si>
  <si>
    <t>Troškovi sudskih postupaka</t>
  </si>
  <si>
    <t>Financijski rashodi</t>
  </si>
  <si>
    <t>Ostali financijski rashodi</t>
  </si>
  <si>
    <t>Zatezne kamate</t>
  </si>
  <si>
    <t>Rashodi za nabavu proizvedene dugotrajne imovine</t>
  </si>
  <si>
    <t>Postrojenja i oprema</t>
  </si>
  <si>
    <t>Uredska oprema i namještaj</t>
  </si>
  <si>
    <t>Oprema za održavanje i zaštitu</t>
  </si>
  <si>
    <t>Sportska i glazbena oprema</t>
  </si>
  <si>
    <t>Bankarske usluge i usluge platnog prometa</t>
  </si>
  <si>
    <t>Stručno usavršavanje zaposlenika</t>
  </si>
  <si>
    <t>Službena,radna i zaštitna odjeća i obuća</t>
  </si>
  <si>
    <t>Negativne tečajne razlike</t>
  </si>
  <si>
    <t xml:space="preserve">PRENESENI VIŠAK/MANJAK IZ PRETHODNE GODINE </t>
  </si>
  <si>
    <t>09 Obrazovanje</t>
  </si>
  <si>
    <t>091 Predškolsko i osnovno obrazovanje</t>
  </si>
  <si>
    <t>4 Prihodi za posebne namjene</t>
  </si>
  <si>
    <t>3.2.Vlastiti prihodi</t>
  </si>
  <si>
    <t>4.4.Prihod za posebne namjene-Decentralizacija</t>
  </si>
  <si>
    <t>4.8.Prihod za posebne namjene proračunskih korisnika</t>
  </si>
  <si>
    <t>5 Pomoći</t>
  </si>
  <si>
    <t>5.4. Pomoć proračunskim korisnicima SDŽ</t>
  </si>
  <si>
    <t>6.2. Donacije proračunski korisnicima SDŽ</t>
  </si>
  <si>
    <t>6 Donacije</t>
  </si>
  <si>
    <t>4.8. Prihod za posebne namjene proračunskih korisnika-prenesena sredstva</t>
  </si>
  <si>
    <t>RKP broj: 48937</t>
  </si>
  <si>
    <t>Osnovna glazbena škola Lovro pl. Matačić Omiš</t>
  </si>
  <si>
    <t>Aktivnost A400103</t>
  </si>
  <si>
    <t>Natjecanja, manifestacije i ostalo</t>
  </si>
  <si>
    <t>Prihod za posebne namjene proračunskog korisnika</t>
  </si>
  <si>
    <t>Izvor financiranja 6.2.</t>
  </si>
  <si>
    <t>Izvor financiranja 4.8.</t>
  </si>
  <si>
    <t>Donacije</t>
  </si>
  <si>
    <t>Program 4030</t>
  </si>
  <si>
    <t>Osnovnoškolsko obrazovanje</t>
  </si>
  <si>
    <t>Aktivnost A403001</t>
  </si>
  <si>
    <t>Rashodi djelatnosti</t>
  </si>
  <si>
    <t>Izvor financiranja 4.4</t>
  </si>
  <si>
    <t>Prihod za posebne namjene proračunskog korisnika-Decentralizacija</t>
  </si>
  <si>
    <t>Izvor financiranja 5.4.</t>
  </si>
  <si>
    <t>Pomoć proračunskim korisnicima SDŽ</t>
  </si>
  <si>
    <t>Pomoć proračunskim korisnicima SDŽ-prenesena sredstva</t>
  </si>
  <si>
    <t>Izvor financiranja 3.2.</t>
  </si>
  <si>
    <t>Vlastiti prihodi proračunskih korisnika</t>
  </si>
  <si>
    <t>Aktivnost A403002</t>
  </si>
  <si>
    <t>Izgradnja i uređenje objekata te nabava i održavanje opreme</t>
  </si>
  <si>
    <t>Prihod za posebne namjene proračunskog korisnika-prenesena sredstva</t>
  </si>
  <si>
    <t>Aktivnost A403003</t>
  </si>
  <si>
    <t>Pravno zastupanje, naknada štete i ostalo</t>
  </si>
  <si>
    <t>Pomoć proračunskim korisnicima</t>
  </si>
  <si>
    <t>IZVJEŠTAJ PO PROGRAMSKOJ I EKONOMSKOJ KLASIFIKACIJI TE IZVORIMA FINANCIRANJA</t>
  </si>
  <si>
    <t>Usluge telefona, pošte i prijevoza</t>
  </si>
  <si>
    <t>Naknade troškova službenog puta osobama izvan radnog odnosa</t>
  </si>
  <si>
    <t>Rashodi za materijal i energiju</t>
  </si>
  <si>
    <t>Energija</t>
  </si>
  <si>
    <t>Materijal i dijelovi za tekuće i investicijsko održavanje</t>
  </si>
  <si>
    <t>Naknade za prijevoz na posao i s posla</t>
  </si>
  <si>
    <t>Rashod za materijal i energiju</t>
  </si>
  <si>
    <t>Sitni inventar i auto gume</t>
  </si>
  <si>
    <t>uredska oprema i namještaj</t>
  </si>
  <si>
    <t>Glazbeni instrumenti i oprema</t>
  </si>
  <si>
    <t>Doprinosi za obvezno zdravstveno osiguranje u slučaju nezaposlenosti</t>
  </si>
  <si>
    <t xml:space="preserve">PRIJENOS VIŠKA/MANJKA U SLJEDEĆE RAZDOBLJE </t>
  </si>
  <si>
    <t xml:space="preserve">OSTVARENJE/IZVRŠENJE 
1.-6. 2023.. </t>
  </si>
  <si>
    <t xml:space="preserve">OSTVARENJE/IZVRŠENJE 1.-6. 2024. </t>
  </si>
  <si>
    <t xml:space="preserve">OSTVARENJE/IZVRŠENJE 
1.-6.2023. </t>
  </si>
  <si>
    <t>IZVORNI PLAN 2024.</t>
  </si>
  <si>
    <t xml:space="preserve">OSTVARENJE/IZVRŠENJE 
1.-6.2024. </t>
  </si>
  <si>
    <t>TEKUĆI PLAN 2024.*</t>
  </si>
  <si>
    <t>IZVJEŠTAJ O IZVRŠENJU FINANCIJSKOG PLANA PRORAČUNSKOG KORISNIKA JEDINICE LOKALNE I PODRUČNE (REGIONALNE) SAMOUPRAVE ZA  1. - 6.2024. GODINE</t>
  </si>
  <si>
    <t xml:space="preserve">IZVRŠENJE 
1.-6.2023.. </t>
  </si>
  <si>
    <t xml:space="preserve">IZVRŠENJE 1.-6.2024. </t>
  </si>
  <si>
    <t>IZVORNI PLAN  2024.</t>
  </si>
  <si>
    <t xml:space="preserve"> IZVRŠENJE 1.-6.2024. </t>
  </si>
  <si>
    <t>Naknade troškova zaposelnima</t>
  </si>
  <si>
    <t>Donacije-prenesena sredstva</t>
  </si>
  <si>
    <t>Službena, radna i zaštitna odjeća i obuća</t>
  </si>
  <si>
    <t>IZVRŠENJE 1.-6.2023.</t>
  </si>
  <si>
    <t>TEKUĆI PLAN/REBALANS 2024.</t>
  </si>
  <si>
    <t>TEKUĆI PLAN/REBALANS  2024.</t>
  </si>
  <si>
    <t>TEKUĆI PLAN/REBALANS 2024.**</t>
  </si>
  <si>
    <t>IZVORNI PLAN  2024.*</t>
  </si>
  <si>
    <t xml:space="preserve">OSTVARENJE/IZVRŠENJE 
2024. </t>
  </si>
  <si>
    <t xml:space="preserve">OSTVARENJE/IZVRŠENJE 2023. </t>
  </si>
  <si>
    <t>5=5/4*100</t>
  </si>
  <si>
    <t xml:space="preserve">5.4. Pomoć proračunskim korisnicima </t>
  </si>
  <si>
    <t>5.4. Pomoć proračunskim korisnicim</t>
  </si>
  <si>
    <t>6.2. Donacije proračunskim korisnicima SDŽ-prenesena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</si>
</sst>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3" fontId="3" fillId="3" borderId="3" xfId="0" applyNumberFormat="1" applyFont="1" applyFill="1" applyBorder="1" applyAlignment="1">
      <alignment horizontal="right"/>
    </xf>
    <xf numFmtId="0" fontId="0" fillId="3" borderId="3" xfId="0" applyFill="1" applyBorder="1"/>
    <xf numFmtId="0" fontId="11" fillId="3" borderId="3" xfId="0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 applyProtection="1">
      <alignment horizontal="left" vertical="center"/>
    </xf>
    <xf numFmtId="0" fontId="11" fillId="3" borderId="3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2" fontId="0" fillId="3" borderId="3" xfId="0" applyNumberFormat="1" applyFill="1" applyBorder="1"/>
    <xf numFmtId="2" fontId="0" fillId="0" borderId="3" xfId="0" applyNumberFormat="1" applyBorder="1"/>
    <xf numFmtId="0" fontId="6" fillId="3" borderId="3" xfId="0" quotePrefix="1" applyNumberFormat="1" applyFont="1" applyFill="1" applyBorder="1" applyAlignment="1" applyProtection="1">
      <alignment horizontal="right" vertical="center" wrapText="1"/>
    </xf>
    <xf numFmtId="2" fontId="6" fillId="3" borderId="3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3" fontId="6" fillId="2" borderId="3" xfId="0" applyNumberFormat="1" applyFont="1" applyFill="1" applyBorder="1" applyAlignment="1" applyProtection="1">
      <alignment horizontal="right" wrapText="1"/>
    </xf>
    <xf numFmtId="2" fontId="1" fillId="0" borderId="3" xfId="0" applyNumberFormat="1" applyFont="1" applyBorder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3" borderId="3" xfId="0" applyFont="1" applyFill="1" applyBorder="1"/>
    <xf numFmtId="2" fontId="1" fillId="3" borderId="3" xfId="0" applyNumberFormat="1" applyFont="1" applyFill="1" applyBorder="1"/>
    <xf numFmtId="0" fontId="19" fillId="0" borderId="3" xfId="0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3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4" fontId="0" fillId="2" borderId="3" xfId="0" applyNumberFormat="1" applyFill="1" applyBorder="1"/>
    <xf numFmtId="4" fontId="0" fillId="0" borderId="3" xfId="0" applyNumberFormat="1" applyBorder="1"/>
    <xf numFmtId="4" fontId="3" fillId="3" borderId="3" xfId="0" applyNumberFormat="1" applyFont="1" applyFill="1" applyBorder="1" applyAlignment="1">
      <alignment horizontal="right"/>
    </xf>
    <xf numFmtId="4" fontId="0" fillId="3" borderId="3" xfId="0" applyNumberFormat="1" applyFill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3" borderId="4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0" fontId="19" fillId="2" borderId="4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3" borderId="3" xfId="0" applyNumberFormat="1" applyFont="1" applyFill="1" applyBorder="1" applyAlignment="1" applyProtection="1">
      <alignment horizontal="right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11" fillId="2" borderId="1" xfId="0" quotePrefix="1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3" fillId="3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6"/>
  <sheetViews>
    <sheetView tabSelected="1" workbookViewId="0">
      <selection activeCell="I11" sqref="I11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09" t="s">
        <v>178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2:12" ht="18" customHeight="1" x14ac:dyDescent="0.25">
      <c r="B2" s="43"/>
      <c r="C2" s="43"/>
      <c r="D2" s="43"/>
      <c r="E2" s="43"/>
      <c r="F2" s="108" t="s">
        <v>62</v>
      </c>
      <c r="G2" s="108"/>
      <c r="H2" s="108"/>
      <c r="I2" s="108"/>
      <c r="J2" s="108"/>
      <c r="K2" s="43"/>
      <c r="L2" s="44"/>
    </row>
    <row r="3" spans="2:12" ht="15.75" customHeight="1" x14ac:dyDescent="0.25">
      <c r="B3" s="109" t="s">
        <v>11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12" ht="36" customHeight="1" x14ac:dyDescent="0.25">
      <c r="B4" s="129"/>
      <c r="C4" s="129"/>
      <c r="D4" s="129"/>
      <c r="E4" s="43"/>
      <c r="F4" s="43"/>
      <c r="G4" s="43"/>
      <c r="H4" s="43"/>
      <c r="I4" s="43"/>
      <c r="J4" s="45"/>
      <c r="K4" s="45"/>
      <c r="L4" s="44"/>
    </row>
    <row r="5" spans="2:12" ht="18" customHeight="1" x14ac:dyDescent="0.25">
      <c r="B5" s="109" t="s">
        <v>55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2" ht="18" customHeight="1" x14ac:dyDescent="0.25">
      <c r="B6" s="46"/>
      <c r="C6" s="47"/>
      <c r="D6" s="47"/>
      <c r="E6" s="47"/>
      <c r="F6" s="47"/>
      <c r="G6" s="47"/>
      <c r="H6" s="47"/>
      <c r="I6" s="47"/>
      <c r="J6" s="47"/>
      <c r="K6" s="47"/>
      <c r="L6" s="44"/>
    </row>
    <row r="7" spans="2:12" x14ac:dyDescent="0.25">
      <c r="B7" s="122" t="s">
        <v>56</v>
      </c>
      <c r="C7" s="122"/>
      <c r="D7" s="122"/>
      <c r="E7" s="122"/>
      <c r="F7" s="122"/>
      <c r="G7" s="48"/>
      <c r="H7" s="48"/>
      <c r="I7" s="48"/>
      <c r="J7" s="48"/>
      <c r="K7" s="49"/>
      <c r="L7" s="44"/>
    </row>
    <row r="8" spans="2:12" ht="25.5" x14ac:dyDescent="0.25">
      <c r="B8" s="123" t="s">
        <v>6</v>
      </c>
      <c r="C8" s="124"/>
      <c r="D8" s="124"/>
      <c r="E8" s="124"/>
      <c r="F8" s="125"/>
      <c r="G8" s="24" t="s">
        <v>174</v>
      </c>
      <c r="H8" s="1" t="s">
        <v>175</v>
      </c>
      <c r="I8" s="1" t="s">
        <v>187</v>
      </c>
      <c r="J8" s="24" t="s">
        <v>176</v>
      </c>
      <c r="K8" s="1" t="s">
        <v>16</v>
      </c>
      <c r="L8" s="1" t="s">
        <v>47</v>
      </c>
    </row>
    <row r="9" spans="2:12" s="27" customFormat="1" ht="11.25" x14ac:dyDescent="0.2">
      <c r="B9" s="116">
        <v>1</v>
      </c>
      <c r="C9" s="116"/>
      <c r="D9" s="116"/>
      <c r="E9" s="116"/>
      <c r="F9" s="117"/>
      <c r="G9" s="26">
        <v>2</v>
      </c>
      <c r="H9" s="25">
        <v>3</v>
      </c>
      <c r="I9" s="25">
        <v>4</v>
      </c>
      <c r="J9" s="25">
        <v>5</v>
      </c>
      <c r="K9" s="25" t="s">
        <v>18</v>
      </c>
      <c r="L9" s="25" t="s">
        <v>19</v>
      </c>
    </row>
    <row r="10" spans="2:12" s="27" customFormat="1" ht="12.75" x14ac:dyDescent="0.2">
      <c r="B10" s="136" t="s">
        <v>122</v>
      </c>
      <c r="C10" s="137"/>
      <c r="D10" s="137"/>
      <c r="E10" s="137"/>
      <c r="F10" s="138"/>
      <c r="G10" s="65"/>
      <c r="H10" s="55"/>
      <c r="I10" s="66">
        <v>6824.54</v>
      </c>
      <c r="J10" s="66">
        <v>6824.54</v>
      </c>
      <c r="K10" s="66"/>
      <c r="L10" s="55"/>
    </row>
    <row r="11" spans="2:12" x14ac:dyDescent="0.25">
      <c r="B11" s="118" t="s">
        <v>0</v>
      </c>
      <c r="C11" s="119"/>
      <c r="D11" s="119"/>
      <c r="E11" s="119"/>
      <c r="F11" s="120"/>
      <c r="G11" s="19">
        <v>367593.02</v>
      </c>
      <c r="H11" s="19">
        <v>777078</v>
      </c>
      <c r="I11" s="100">
        <v>991606.68</v>
      </c>
      <c r="J11" s="103">
        <f>SUM(J12)</f>
        <v>489742.54</v>
      </c>
      <c r="K11" s="19">
        <f>J11/G11*100</f>
        <v>133.22955370588917</v>
      </c>
      <c r="L11" s="19">
        <f>J11/I11*100</f>
        <v>49.388789918196188</v>
      </c>
    </row>
    <row r="12" spans="2:12" x14ac:dyDescent="0.25">
      <c r="B12" s="121" t="s">
        <v>48</v>
      </c>
      <c r="C12" s="112"/>
      <c r="D12" s="112"/>
      <c r="E12" s="112"/>
      <c r="F12" s="114"/>
      <c r="G12" s="97">
        <v>367593.02</v>
      </c>
      <c r="H12" s="97">
        <v>777078</v>
      </c>
      <c r="I12" s="97">
        <v>991606.68</v>
      </c>
      <c r="J12" s="97">
        <v>489742.54</v>
      </c>
      <c r="K12" s="97">
        <f>J12/G12*100</f>
        <v>133.22955370588917</v>
      </c>
      <c r="L12" s="97">
        <f>J12/I12*100</f>
        <v>49.388789918196188</v>
      </c>
    </row>
    <row r="13" spans="2:12" x14ac:dyDescent="0.25">
      <c r="B13" s="126" t="s">
        <v>53</v>
      </c>
      <c r="C13" s="114"/>
      <c r="D13" s="114"/>
      <c r="E13" s="114"/>
      <c r="F13" s="114"/>
      <c r="G13" s="97"/>
      <c r="H13" s="97"/>
      <c r="I13" s="97">
        <v>0</v>
      </c>
      <c r="J13" s="97"/>
      <c r="K13" s="97"/>
      <c r="L13" s="97"/>
    </row>
    <row r="14" spans="2:12" x14ac:dyDescent="0.25">
      <c r="B14" s="20" t="s">
        <v>1</v>
      </c>
      <c r="C14" s="35"/>
      <c r="D14" s="35"/>
      <c r="E14" s="35"/>
      <c r="F14" s="35"/>
      <c r="G14" s="100">
        <f>SUM(G15+G16)</f>
        <v>362596.14999999997</v>
      </c>
      <c r="H14" s="19">
        <v>777078</v>
      </c>
      <c r="I14" s="100">
        <f>SUM(I15+I16)</f>
        <v>998431.22000000009</v>
      </c>
      <c r="J14" s="100">
        <f>SUM(J15:J16)</f>
        <v>482746.26</v>
      </c>
      <c r="K14" s="19">
        <f>J14/G14*100</f>
        <v>133.13606887442134</v>
      </c>
      <c r="L14" s="19">
        <f>J14/I14*100</f>
        <v>48.35047726171863</v>
      </c>
    </row>
    <row r="15" spans="2:12" x14ac:dyDescent="0.25">
      <c r="B15" s="111" t="s">
        <v>49</v>
      </c>
      <c r="C15" s="112"/>
      <c r="D15" s="112"/>
      <c r="E15" s="112"/>
      <c r="F15" s="112"/>
      <c r="G15" s="97">
        <v>357341.79</v>
      </c>
      <c r="H15" s="97">
        <v>763078</v>
      </c>
      <c r="I15" s="97">
        <v>984006.68</v>
      </c>
      <c r="J15" s="97">
        <v>478117.13</v>
      </c>
      <c r="K15" s="98">
        <f>J15/G15*100</f>
        <v>133.79826915849949</v>
      </c>
      <c r="L15" s="98">
        <f>J15/I15*100</f>
        <v>48.588809376781875</v>
      </c>
    </row>
    <row r="16" spans="2:12" x14ac:dyDescent="0.25">
      <c r="B16" s="113" t="s">
        <v>50</v>
      </c>
      <c r="C16" s="114"/>
      <c r="D16" s="114"/>
      <c r="E16" s="114"/>
      <c r="F16" s="114"/>
      <c r="G16" s="99">
        <v>5254.36</v>
      </c>
      <c r="H16" s="99">
        <v>14000</v>
      </c>
      <c r="I16" s="99">
        <v>14424.54</v>
      </c>
      <c r="J16" s="99">
        <v>4629.13</v>
      </c>
      <c r="K16" s="98">
        <f>J16/G16*100</f>
        <v>88.100739195639449</v>
      </c>
      <c r="L16" s="98">
        <f>J16/I16*100</f>
        <v>32.092045916195595</v>
      </c>
    </row>
    <row r="17" spans="1:43" x14ac:dyDescent="0.25">
      <c r="B17" s="128" t="s">
        <v>89</v>
      </c>
      <c r="C17" s="119"/>
      <c r="D17" s="119"/>
      <c r="E17" s="119"/>
      <c r="F17" s="119"/>
      <c r="G17" s="19">
        <f>G11-G14</f>
        <v>4996.8700000000536</v>
      </c>
      <c r="H17" s="19">
        <v>0</v>
      </c>
      <c r="I17" s="106">
        <v>6824.54</v>
      </c>
      <c r="J17" s="18">
        <f>J11-J14</f>
        <v>6996.2799999999697</v>
      </c>
      <c r="K17" s="18">
        <f>J17/G17*100</f>
        <v>140.01324829342957</v>
      </c>
      <c r="L17" s="18">
        <f>J17/I17*100</f>
        <v>102.51650660703828</v>
      </c>
    </row>
    <row r="18" spans="1:43" ht="15" customHeight="1" x14ac:dyDescent="0.25">
      <c r="B18" s="139" t="s">
        <v>171</v>
      </c>
      <c r="C18" s="140"/>
      <c r="D18" s="140"/>
      <c r="E18" s="140"/>
      <c r="F18" s="140"/>
      <c r="G18" s="68">
        <v>4997</v>
      </c>
      <c r="H18" s="68">
        <v>0</v>
      </c>
      <c r="I18" s="104">
        <v>6824.54</v>
      </c>
      <c r="J18" s="104">
        <f>SUM(J10+J17)</f>
        <v>13820.819999999971</v>
      </c>
      <c r="K18" s="70">
        <f>J18/G18*100</f>
        <v>276.58234940964519</v>
      </c>
      <c r="L18" s="70">
        <f>J18/I18*100</f>
        <v>202.51650660703828</v>
      </c>
    </row>
    <row r="19" spans="1:43" ht="18" customHeight="1" x14ac:dyDescent="0.25">
      <c r="B19" s="122" t="s">
        <v>57</v>
      </c>
      <c r="C19" s="122"/>
      <c r="D19" s="122"/>
      <c r="E19" s="122"/>
      <c r="F19" s="122"/>
      <c r="G19" s="50"/>
      <c r="H19" s="50"/>
      <c r="I19" s="51"/>
      <c r="J19" s="51"/>
      <c r="K19" s="51"/>
      <c r="L19" s="51"/>
    </row>
    <row r="20" spans="1:43" ht="25.5" x14ac:dyDescent="0.25">
      <c r="B20" s="123" t="s">
        <v>6</v>
      </c>
      <c r="C20" s="124"/>
      <c r="D20" s="124"/>
      <c r="E20" s="124"/>
      <c r="F20" s="125"/>
      <c r="G20" s="24" t="s">
        <v>174</v>
      </c>
      <c r="H20" s="1" t="s">
        <v>175</v>
      </c>
      <c r="I20" s="1" t="s">
        <v>177</v>
      </c>
      <c r="J20" s="24" t="s">
        <v>176</v>
      </c>
      <c r="K20" s="1" t="s">
        <v>16</v>
      </c>
      <c r="L20" s="1" t="s">
        <v>47</v>
      </c>
    </row>
    <row r="21" spans="1:43" s="27" customFormat="1" x14ac:dyDescent="0.25">
      <c r="B21" s="116">
        <v>1</v>
      </c>
      <c r="C21" s="116"/>
      <c r="D21" s="116"/>
      <c r="E21" s="116"/>
      <c r="F21" s="117"/>
      <c r="G21" s="26">
        <v>2</v>
      </c>
      <c r="H21" s="25">
        <v>3</v>
      </c>
      <c r="I21" s="25">
        <v>4</v>
      </c>
      <c r="J21" s="25">
        <v>5</v>
      </c>
      <c r="K21" s="25" t="s">
        <v>18</v>
      </c>
      <c r="L21" s="25" t="s">
        <v>19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ht="15.75" customHeight="1" x14ac:dyDescent="0.25">
      <c r="A22" s="27"/>
      <c r="B22" s="121" t="s">
        <v>51</v>
      </c>
      <c r="C22" s="133"/>
      <c r="D22" s="133"/>
      <c r="E22" s="133"/>
      <c r="F22" s="134"/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</row>
    <row r="23" spans="1:43" x14ac:dyDescent="0.25">
      <c r="A23" s="27"/>
      <c r="B23" s="121" t="s">
        <v>52</v>
      </c>
      <c r="C23" s="112"/>
      <c r="D23" s="112"/>
      <c r="E23" s="112"/>
      <c r="F23" s="112"/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</row>
    <row r="24" spans="1:43" s="36" customFormat="1" ht="15" customHeight="1" x14ac:dyDescent="0.25">
      <c r="A24" s="27"/>
      <c r="B24" s="130" t="s">
        <v>54</v>
      </c>
      <c r="C24" s="131"/>
      <c r="D24" s="131"/>
      <c r="E24" s="131"/>
      <c r="F24" s="132"/>
      <c r="G24" s="19"/>
      <c r="H24" s="19"/>
      <c r="I24" s="19"/>
      <c r="J24" s="19"/>
      <c r="K24" s="19"/>
      <c r="L24" s="19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36" customFormat="1" ht="15" customHeight="1" x14ac:dyDescent="0.25">
      <c r="A25" s="27"/>
      <c r="B25" s="130" t="s">
        <v>58</v>
      </c>
      <c r="C25" s="131"/>
      <c r="D25" s="131"/>
      <c r="E25" s="131"/>
      <c r="F25" s="132"/>
      <c r="G25" s="19"/>
      <c r="H25" s="19"/>
      <c r="I25" s="19"/>
      <c r="J25" s="19"/>
      <c r="K25" s="19"/>
      <c r="L25" s="19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x14ac:dyDescent="0.25">
      <c r="A26" s="27"/>
      <c r="B26" s="128" t="s">
        <v>59</v>
      </c>
      <c r="C26" s="119"/>
      <c r="D26" s="119"/>
      <c r="E26" s="119"/>
      <c r="F26" s="119"/>
      <c r="G26" s="19"/>
      <c r="H26" s="19"/>
      <c r="I26" s="19"/>
      <c r="J26" s="19"/>
      <c r="K26" s="19"/>
      <c r="L26" s="19"/>
    </row>
    <row r="27" spans="1:43" ht="15.75" x14ac:dyDescent="0.25">
      <c r="B27" s="52"/>
      <c r="C27" s="53"/>
      <c r="D27" s="53"/>
      <c r="E27" s="53"/>
      <c r="F27" s="53"/>
      <c r="G27" s="54"/>
      <c r="H27" s="54"/>
      <c r="I27" s="54"/>
      <c r="J27" s="54"/>
      <c r="K27" s="54"/>
      <c r="L27" s="44"/>
    </row>
    <row r="28" spans="1:43" ht="15.75" x14ac:dyDescent="0.25"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</row>
    <row r="29" spans="1:43" ht="15.75" x14ac:dyDescent="0.25">
      <c r="B29" s="14"/>
      <c r="C29" s="15"/>
      <c r="D29" s="15"/>
      <c r="E29" s="15"/>
      <c r="F29" s="15"/>
      <c r="G29" s="16"/>
      <c r="H29" s="16"/>
      <c r="I29" s="16"/>
      <c r="J29" s="16"/>
      <c r="K29" s="16"/>
    </row>
    <row r="30" spans="1:43" ht="15" customHeight="1" x14ac:dyDescent="0.25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</row>
    <row r="31" spans="1:43" x14ac:dyDescent="0.25"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43" ht="15" customHeight="1" x14ac:dyDescent="0.25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</row>
    <row r="33" spans="2:12" ht="36.75" customHeight="1" x14ac:dyDescent="0.25"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2:12" x14ac:dyDescent="0.25"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2:12" ht="15" customHeight="1" x14ac:dyDescent="0.25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</row>
    <row r="36" spans="2:12" x14ac:dyDescent="0.25"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</row>
  </sheetData>
  <mergeCells count="30">
    <mergeCell ref="B19:F19"/>
    <mergeCell ref="B35:L36"/>
    <mergeCell ref="B17:F17"/>
    <mergeCell ref="B26:F26"/>
    <mergeCell ref="B4:D4"/>
    <mergeCell ref="B25:F25"/>
    <mergeCell ref="B20:F20"/>
    <mergeCell ref="B21:F21"/>
    <mergeCell ref="B23:F23"/>
    <mergeCell ref="B24:F24"/>
    <mergeCell ref="B22:F22"/>
    <mergeCell ref="B28:L28"/>
    <mergeCell ref="B10:F10"/>
    <mergeCell ref="B18:F18"/>
    <mergeCell ref="F2:J2"/>
    <mergeCell ref="B1:L1"/>
    <mergeCell ref="B3:L3"/>
    <mergeCell ref="B5:L5"/>
    <mergeCell ref="B34:F34"/>
    <mergeCell ref="G34:K34"/>
    <mergeCell ref="B15:F15"/>
    <mergeCell ref="B16:F16"/>
    <mergeCell ref="B30:L30"/>
    <mergeCell ref="B32:L33"/>
    <mergeCell ref="B9:F9"/>
    <mergeCell ref="B11:F11"/>
    <mergeCell ref="B12:F12"/>
    <mergeCell ref="B7:F7"/>
    <mergeCell ref="B8:F8"/>
    <mergeCell ref="B13:F13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2"/>
  <sheetViews>
    <sheetView topLeftCell="A4" zoomScaleNormal="100" workbookViewId="0">
      <selection activeCell="L80" sqref="L8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7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17"/>
      <c r="F1" s="2"/>
      <c r="G1" s="2"/>
      <c r="H1" s="2"/>
      <c r="I1" s="2"/>
      <c r="J1" s="2"/>
      <c r="K1" s="2"/>
    </row>
    <row r="2" spans="2:12" ht="15.75" customHeight="1" x14ac:dyDescent="0.25">
      <c r="B2" s="144" t="s">
        <v>11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2" ht="18" x14ac:dyDescent="0.25">
      <c r="B3" s="2"/>
      <c r="C3" s="2"/>
      <c r="D3" s="2"/>
      <c r="E3" s="17"/>
      <c r="F3" s="2"/>
      <c r="G3" s="2"/>
      <c r="H3" s="2"/>
      <c r="I3" s="2"/>
      <c r="J3" s="3"/>
      <c r="K3" s="3"/>
    </row>
    <row r="4" spans="2:12" ht="18" customHeight="1" x14ac:dyDescent="0.25">
      <c r="B4" s="144" t="s">
        <v>60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2:12" ht="18" x14ac:dyDescent="0.25">
      <c r="B5" s="2"/>
      <c r="C5" s="2"/>
      <c r="D5" s="2"/>
      <c r="E5" s="17"/>
      <c r="F5" s="2"/>
      <c r="G5" s="2"/>
      <c r="H5" s="2"/>
      <c r="I5" s="2"/>
      <c r="J5" s="3"/>
      <c r="K5" s="3"/>
    </row>
    <row r="6" spans="2:12" ht="15.75" customHeight="1" x14ac:dyDescent="0.25">
      <c r="B6" s="144" t="s">
        <v>17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2:12" ht="18" x14ac:dyDescent="0.25">
      <c r="B7" s="2"/>
      <c r="C7" s="2"/>
      <c r="D7" s="2"/>
      <c r="E7" s="17"/>
      <c r="F7" s="2"/>
      <c r="G7" s="2"/>
      <c r="H7" s="2"/>
      <c r="I7" s="2"/>
      <c r="J7" s="3"/>
      <c r="K7" s="3"/>
    </row>
    <row r="8" spans="2:12" ht="25.5" x14ac:dyDescent="0.25">
      <c r="B8" s="141" t="s">
        <v>6</v>
      </c>
      <c r="C8" s="142"/>
      <c r="D8" s="142"/>
      <c r="E8" s="142"/>
      <c r="F8" s="143"/>
      <c r="G8" s="37" t="s">
        <v>174</v>
      </c>
      <c r="H8" s="37" t="s">
        <v>175</v>
      </c>
      <c r="I8" s="37" t="s">
        <v>187</v>
      </c>
      <c r="J8" s="37" t="s">
        <v>176</v>
      </c>
      <c r="K8" s="37" t="s">
        <v>16</v>
      </c>
      <c r="L8" s="37" t="s">
        <v>47</v>
      </c>
    </row>
    <row r="9" spans="2:12" ht="16.5" customHeight="1" x14ac:dyDescent="0.25">
      <c r="B9" s="141">
        <v>1</v>
      </c>
      <c r="C9" s="142"/>
      <c r="D9" s="142"/>
      <c r="E9" s="142"/>
      <c r="F9" s="143"/>
      <c r="G9" s="37">
        <v>2</v>
      </c>
      <c r="H9" s="37">
        <v>3</v>
      </c>
      <c r="I9" s="37">
        <v>4</v>
      </c>
      <c r="J9" s="37">
        <v>5</v>
      </c>
      <c r="K9" s="37" t="s">
        <v>18</v>
      </c>
      <c r="L9" s="37" t="s">
        <v>19</v>
      </c>
    </row>
    <row r="10" spans="2:12" x14ac:dyDescent="0.25">
      <c r="B10" s="56"/>
      <c r="C10" s="56"/>
      <c r="D10" s="56"/>
      <c r="E10" s="56"/>
      <c r="F10" s="56" t="s">
        <v>20</v>
      </c>
      <c r="G10" s="94">
        <f>SUM(G12+G19+G22+G28)</f>
        <v>367593.02</v>
      </c>
      <c r="H10" s="57">
        <v>777078</v>
      </c>
      <c r="I10" s="57">
        <v>991606.68</v>
      </c>
      <c r="J10" s="58">
        <v>489742.54</v>
      </c>
      <c r="K10" s="63">
        <f>J10/G10*100</f>
        <v>133.22955370588917</v>
      </c>
      <c r="L10" s="63">
        <f>J10/I10*100</f>
        <v>49.388789918196188</v>
      </c>
    </row>
    <row r="11" spans="2:12" ht="15.75" customHeight="1" x14ac:dyDescent="0.25">
      <c r="B11" s="56">
        <v>6</v>
      </c>
      <c r="C11" s="56"/>
      <c r="D11" s="56"/>
      <c r="E11" s="56"/>
      <c r="F11" s="56" t="s">
        <v>2</v>
      </c>
      <c r="G11" s="94">
        <f>SUM(G12+G19+G22+G28)</f>
        <v>367593.02</v>
      </c>
      <c r="H11" s="57">
        <v>777078</v>
      </c>
      <c r="I11" s="94">
        <f>SUM(I12+I19+I22+I28)</f>
        <v>991606.68</v>
      </c>
      <c r="J11" s="95">
        <f>SUM(J12+J16+J19+J22+J28)</f>
        <v>489742.54000000004</v>
      </c>
      <c r="K11" s="63">
        <f>J11/G11*100</f>
        <v>133.2295537058892</v>
      </c>
      <c r="L11" s="63">
        <f>J11/I11*100</f>
        <v>49.388789918196196</v>
      </c>
    </row>
    <row r="12" spans="2:12" ht="25.5" x14ac:dyDescent="0.25">
      <c r="B12" s="6"/>
      <c r="C12" s="11">
        <v>63</v>
      </c>
      <c r="D12" s="11"/>
      <c r="E12" s="11"/>
      <c r="F12" s="11" t="s">
        <v>21</v>
      </c>
      <c r="G12" s="62">
        <v>311283.92</v>
      </c>
      <c r="H12" s="62">
        <v>682130</v>
      </c>
      <c r="I12" s="62">
        <v>892130</v>
      </c>
      <c r="J12" s="92">
        <v>434097.87</v>
      </c>
      <c r="K12" s="92">
        <f>J12/G12*100</f>
        <v>139.45399749527698</v>
      </c>
      <c r="L12" s="92">
        <f>J12/I12*100</f>
        <v>48.658588994877427</v>
      </c>
    </row>
    <row r="13" spans="2:12" x14ac:dyDescent="0.25">
      <c r="B13" s="6"/>
      <c r="C13" s="11"/>
      <c r="D13" s="11">
        <v>636</v>
      </c>
      <c r="E13" s="11"/>
      <c r="F13" s="11" t="s">
        <v>66</v>
      </c>
      <c r="G13" s="62">
        <v>311283.92</v>
      </c>
      <c r="H13" s="62"/>
      <c r="I13" s="62"/>
      <c r="J13" s="92">
        <f>SUM(J14:J15)</f>
        <v>434097.87</v>
      </c>
      <c r="K13" s="92"/>
      <c r="L13" s="92"/>
    </row>
    <row r="14" spans="2:12" x14ac:dyDescent="0.25">
      <c r="B14" s="7"/>
      <c r="C14" s="7"/>
      <c r="D14" s="7"/>
      <c r="E14" s="7">
        <v>63612</v>
      </c>
      <c r="F14" s="7" t="s">
        <v>63</v>
      </c>
      <c r="G14" s="62">
        <v>309155.67</v>
      </c>
      <c r="H14" s="62"/>
      <c r="I14" s="62"/>
      <c r="J14" s="92">
        <v>424328.57</v>
      </c>
      <c r="K14" s="92"/>
      <c r="L14" s="92"/>
    </row>
    <row r="15" spans="2:12" x14ac:dyDescent="0.25">
      <c r="B15" s="7"/>
      <c r="C15" s="7"/>
      <c r="D15" s="8"/>
      <c r="E15" s="8">
        <v>63613</v>
      </c>
      <c r="F15" s="7" t="s">
        <v>64</v>
      </c>
      <c r="G15" s="62">
        <v>2128.25</v>
      </c>
      <c r="H15" s="62"/>
      <c r="I15" s="62"/>
      <c r="J15" s="92">
        <v>9769.2999999999993</v>
      </c>
      <c r="K15" s="92"/>
      <c r="L15" s="92"/>
    </row>
    <row r="16" spans="2:12" x14ac:dyDescent="0.25">
      <c r="B16" s="7"/>
      <c r="C16" s="7">
        <v>64</v>
      </c>
      <c r="D16" s="8"/>
      <c r="E16" s="8"/>
      <c r="F16" s="11" t="s">
        <v>65</v>
      </c>
      <c r="G16" s="62">
        <v>0</v>
      </c>
      <c r="H16" s="62">
        <v>0</v>
      </c>
      <c r="I16" s="62"/>
      <c r="J16" s="92">
        <v>0.01</v>
      </c>
      <c r="K16" s="92"/>
      <c r="L16" s="92"/>
    </row>
    <row r="17" spans="2:12" x14ac:dyDescent="0.25">
      <c r="B17" s="7"/>
      <c r="C17" s="23"/>
      <c r="D17" s="8">
        <v>641</v>
      </c>
      <c r="E17" s="8"/>
      <c r="F17" s="11" t="s">
        <v>67</v>
      </c>
      <c r="G17" s="62"/>
      <c r="H17" s="62"/>
      <c r="I17" s="62"/>
      <c r="J17" s="92">
        <v>0.01</v>
      </c>
      <c r="K17" s="92"/>
      <c r="L17" s="92"/>
    </row>
    <row r="18" spans="2:12" x14ac:dyDescent="0.25">
      <c r="B18" s="7"/>
      <c r="C18" s="23"/>
      <c r="D18" s="8"/>
      <c r="E18" s="8">
        <v>64132</v>
      </c>
      <c r="F18" s="11" t="s">
        <v>68</v>
      </c>
      <c r="G18" s="62"/>
      <c r="H18" s="62"/>
      <c r="I18" s="62"/>
      <c r="J18" s="92">
        <v>0.01</v>
      </c>
      <c r="K18" s="92"/>
      <c r="L18" s="92"/>
    </row>
    <row r="19" spans="2:12" ht="25.5" x14ac:dyDescent="0.25">
      <c r="B19" s="7"/>
      <c r="C19" s="7">
        <v>65</v>
      </c>
      <c r="D19" s="8"/>
      <c r="E19" s="8"/>
      <c r="F19" s="11" t="s">
        <v>69</v>
      </c>
      <c r="G19" s="62">
        <v>31075.65</v>
      </c>
      <c r="H19" s="62">
        <v>56000</v>
      </c>
      <c r="I19" s="62">
        <v>56000</v>
      </c>
      <c r="J19" s="92">
        <v>36003.78</v>
      </c>
      <c r="K19" s="92">
        <f>J19/G19*100</f>
        <v>115.8584937080962</v>
      </c>
      <c r="L19" s="92">
        <f>J19/I19*100</f>
        <v>64.292464285714274</v>
      </c>
    </row>
    <row r="20" spans="2:12" x14ac:dyDescent="0.25">
      <c r="B20" s="7"/>
      <c r="C20" s="23"/>
      <c r="D20" s="8">
        <v>652</v>
      </c>
      <c r="E20" s="8"/>
      <c r="F20" s="11" t="s">
        <v>70</v>
      </c>
      <c r="G20" s="62">
        <v>31075.65</v>
      </c>
      <c r="H20" s="62"/>
      <c r="I20" s="62"/>
      <c r="J20" s="92">
        <v>36003.78</v>
      </c>
      <c r="K20" s="92"/>
      <c r="L20" s="92"/>
    </row>
    <row r="21" spans="2:12" x14ac:dyDescent="0.25">
      <c r="B21" s="7"/>
      <c r="C21" s="23"/>
      <c r="D21" s="8"/>
      <c r="E21" s="8">
        <v>65264</v>
      </c>
      <c r="F21" s="11" t="s">
        <v>71</v>
      </c>
      <c r="G21" s="62">
        <v>31075.65</v>
      </c>
      <c r="H21" s="62"/>
      <c r="I21" s="62"/>
      <c r="J21" s="93">
        <v>36003.78</v>
      </c>
      <c r="K21" s="93"/>
      <c r="L21" s="93"/>
    </row>
    <row r="22" spans="2:12" ht="25.5" x14ac:dyDescent="0.25">
      <c r="B22" s="7"/>
      <c r="C22" s="7">
        <v>66</v>
      </c>
      <c r="D22" s="8"/>
      <c r="E22" s="8"/>
      <c r="F22" s="11" t="s">
        <v>22</v>
      </c>
      <c r="G22" s="62">
        <v>814.53</v>
      </c>
      <c r="H22" s="62">
        <v>2000</v>
      </c>
      <c r="I22" s="62">
        <v>2000</v>
      </c>
      <c r="J22" s="93">
        <v>200</v>
      </c>
      <c r="K22" s="93">
        <f>J22/G22*100</f>
        <v>24.554037297582656</v>
      </c>
      <c r="L22" s="93">
        <f>J22/I22*100</f>
        <v>10</v>
      </c>
    </row>
    <row r="23" spans="2:12" ht="25.5" x14ac:dyDescent="0.25">
      <c r="B23" s="7"/>
      <c r="C23" s="23"/>
      <c r="D23" s="8">
        <v>663</v>
      </c>
      <c r="E23" s="8"/>
      <c r="F23" s="11" t="s">
        <v>72</v>
      </c>
      <c r="G23" s="62">
        <f>SUM(G24:G25)</f>
        <v>814.53</v>
      </c>
      <c r="H23" s="62"/>
      <c r="I23" s="62"/>
      <c r="J23" s="93">
        <v>200</v>
      </c>
      <c r="K23" s="93"/>
      <c r="L23" s="93"/>
    </row>
    <row r="24" spans="2:12" x14ac:dyDescent="0.25">
      <c r="B24" s="7"/>
      <c r="C24" s="23"/>
      <c r="D24" s="8"/>
      <c r="E24" s="8">
        <v>66311</v>
      </c>
      <c r="F24" s="11" t="s">
        <v>73</v>
      </c>
      <c r="G24" s="62">
        <v>464.53</v>
      </c>
      <c r="H24" s="62"/>
      <c r="I24" s="62"/>
      <c r="J24" s="93"/>
      <c r="K24" s="93"/>
      <c r="L24" s="93"/>
    </row>
    <row r="25" spans="2:12" x14ac:dyDescent="0.25">
      <c r="B25" s="7"/>
      <c r="C25" s="23"/>
      <c r="D25" s="8"/>
      <c r="E25" s="8">
        <v>66313</v>
      </c>
      <c r="F25" s="11" t="s">
        <v>74</v>
      </c>
      <c r="G25" s="62">
        <v>350</v>
      </c>
      <c r="H25" s="62"/>
      <c r="I25" s="62"/>
      <c r="J25" s="93"/>
      <c r="K25" s="93"/>
      <c r="L25" s="93"/>
    </row>
    <row r="26" spans="2:12" ht="25.5" x14ac:dyDescent="0.25">
      <c r="B26" s="7"/>
      <c r="C26" s="23"/>
      <c r="D26" s="8"/>
      <c r="E26" s="8">
        <v>66314</v>
      </c>
      <c r="F26" s="11" t="s">
        <v>75</v>
      </c>
      <c r="G26" s="62"/>
      <c r="H26" s="62"/>
      <c r="I26" s="62"/>
      <c r="J26" s="93"/>
      <c r="K26" s="93"/>
      <c r="L26" s="93"/>
    </row>
    <row r="27" spans="2:12" x14ac:dyDescent="0.25">
      <c r="B27" s="7"/>
      <c r="C27" s="23"/>
      <c r="D27" s="8"/>
      <c r="E27" s="8">
        <v>66321</v>
      </c>
      <c r="F27" s="11" t="s">
        <v>76</v>
      </c>
      <c r="G27" s="62"/>
      <c r="H27" s="62"/>
      <c r="I27" s="62"/>
      <c r="J27" s="93">
        <v>200</v>
      </c>
      <c r="K27" s="93"/>
      <c r="L27" s="93"/>
    </row>
    <row r="28" spans="2:12" ht="25.5" x14ac:dyDescent="0.25">
      <c r="B28" s="7"/>
      <c r="C28" s="7">
        <v>67</v>
      </c>
      <c r="D28" s="8"/>
      <c r="E28" s="8"/>
      <c r="F28" s="11" t="s">
        <v>77</v>
      </c>
      <c r="G28" s="62">
        <v>24418.92</v>
      </c>
      <c r="H28" s="62">
        <v>36948</v>
      </c>
      <c r="I28" s="62">
        <v>41476.68</v>
      </c>
      <c r="J28" s="93">
        <v>19440.88</v>
      </c>
      <c r="K28" s="93">
        <f>J28/G28*100</f>
        <v>79.614004222954989</v>
      </c>
      <c r="L28" s="93">
        <f>J28/I28*100</f>
        <v>46.87183255747567</v>
      </c>
    </row>
    <row r="29" spans="2:12" ht="25.5" x14ac:dyDescent="0.25">
      <c r="B29" s="7"/>
      <c r="C29" s="23"/>
      <c r="D29" s="8">
        <v>671</v>
      </c>
      <c r="E29" s="8"/>
      <c r="F29" s="11" t="s">
        <v>78</v>
      </c>
      <c r="G29" s="62">
        <v>24418.92</v>
      </c>
      <c r="H29" s="62"/>
      <c r="I29" s="62"/>
      <c r="J29" s="93">
        <v>19440.88</v>
      </c>
      <c r="K29" s="93"/>
      <c r="L29" s="93"/>
    </row>
    <row r="30" spans="2:12" ht="25.5" x14ac:dyDescent="0.25">
      <c r="B30" s="7"/>
      <c r="C30" s="23"/>
      <c r="D30" s="8"/>
      <c r="E30" s="8">
        <v>67111</v>
      </c>
      <c r="F30" s="11" t="s">
        <v>79</v>
      </c>
      <c r="G30" s="62">
        <v>24418.92</v>
      </c>
      <c r="H30" s="62"/>
      <c r="I30" s="62"/>
      <c r="J30" s="93">
        <v>19440.88</v>
      </c>
      <c r="K30" s="93"/>
      <c r="L30" s="93"/>
    </row>
    <row r="31" spans="2:12" x14ac:dyDescent="0.25">
      <c r="B31" s="56"/>
      <c r="C31" s="56"/>
      <c r="D31" s="56"/>
      <c r="E31" s="56"/>
      <c r="F31" s="56" t="s">
        <v>7</v>
      </c>
      <c r="G31" s="94">
        <f>SUM(G32+G77)</f>
        <v>362596.14999999997</v>
      </c>
      <c r="H31" s="94">
        <f>SUM(H32+H77)</f>
        <v>777078</v>
      </c>
      <c r="I31" s="94">
        <f>SUM(I32+I77)</f>
        <v>998431.22</v>
      </c>
      <c r="J31" s="95">
        <f>SUM(J32+J77)</f>
        <v>482746.26</v>
      </c>
      <c r="K31" s="95">
        <f>J31/G31*100</f>
        <v>133.13606887442134</v>
      </c>
      <c r="L31" s="95">
        <f>J31/I31*100</f>
        <v>48.350477261718645</v>
      </c>
    </row>
    <row r="32" spans="2:12" x14ac:dyDescent="0.25">
      <c r="B32" s="56">
        <v>3</v>
      </c>
      <c r="C32" s="56"/>
      <c r="D32" s="56"/>
      <c r="E32" s="56"/>
      <c r="F32" s="56" t="s">
        <v>3</v>
      </c>
      <c r="G32" s="94">
        <f>SUM(G33+G42+G72)</f>
        <v>357341.79</v>
      </c>
      <c r="H32" s="94">
        <v>763078</v>
      </c>
      <c r="I32" s="94">
        <f>SUM(I33+I42+I72)</f>
        <v>984006.67999999993</v>
      </c>
      <c r="J32" s="95">
        <f>SUM(J33+J42+J72)</f>
        <v>478117.13</v>
      </c>
      <c r="K32" s="95">
        <f>J32/G32*100</f>
        <v>133.79826915849949</v>
      </c>
      <c r="L32" s="95">
        <f>J32/I32*100</f>
        <v>48.588809376781875</v>
      </c>
    </row>
    <row r="33" spans="2:12" x14ac:dyDescent="0.25">
      <c r="B33" s="6"/>
      <c r="C33" s="11">
        <v>31</v>
      </c>
      <c r="D33" s="11"/>
      <c r="E33" s="11"/>
      <c r="F33" s="11" t="s">
        <v>4</v>
      </c>
      <c r="G33" s="62">
        <f>SUM(G34+G37+G39)</f>
        <v>276578.70999999996</v>
      </c>
      <c r="H33" s="62">
        <v>639400</v>
      </c>
      <c r="I33" s="62">
        <v>849900</v>
      </c>
      <c r="J33" s="92">
        <f>SUM(J34+J37+J39)</f>
        <v>404722.78</v>
      </c>
      <c r="K33" s="92">
        <f>J33/G33*100</f>
        <v>146.33186335998172</v>
      </c>
      <c r="L33" s="92">
        <f>J33/I33*100</f>
        <v>47.620047064360513</v>
      </c>
    </row>
    <row r="34" spans="2:12" x14ac:dyDescent="0.25">
      <c r="B34" s="7"/>
      <c r="C34" s="7"/>
      <c r="D34" s="7">
        <v>311</v>
      </c>
      <c r="E34" s="7"/>
      <c r="F34" s="7" t="s">
        <v>24</v>
      </c>
      <c r="G34" s="62">
        <v>228419.6</v>
      </c>
      <c r="H34" s="62"/>
      <c r="I34" s="62"/>
      <c r="J34" s="92">
        <f>SUM(J35:J36)</f>
        <v>336298.97000000003</v>
      </c>
      <c r="K34" s="92"/>
      <c r="L34" s="92"/>
    </row>
    <row r="35" spans="2:12" x14ac:dyDescent="0.25">
      <c r="B35" s="7"/>
      <c r="C35" s="7"/>
      <c r="D35" s="7"/>
      <c r="E35" s="7">
        <v>3111</v>
      </c>
      <c r="F35" s="7" t="s">
        <v>25</v>
      </c>
      <c r="G35" s="62"/>
      <c r="H35" s="62"/>
      <c r="I35" s="62"/>
      <c r="J35" s="92">
        <v>319973.82</v>
      </c>
      <c r="K35" s="92"/>
      <c r="L35" s="92"/>
    </row>
    <row r="36" spans="2:12" x14ac:dyDescent="0.25">
      <c r="B36" s="7"/>
      <c r="C36" s="7"/>
      <c r="D36" s="7"/>
      <c r="E36" s="7">
        <v>3113</v>
      </c>
      <c r="F36" s="7" t="s">
        <v>80</v>
      </c>
      <c r="G36" s="62"/>
      <c r="H36" s="62"/>
      <c r="I36" s="62"/>
      <c r="J36" s="92">
        <v>16325.15</v>
      </c>
      <c r="K36" s="92"/>
      <c r="L36" s="92"/>
    </row>
    <row r="37" spans="2:12" x14ac:dyDescent="0.25">
      <c r="B37" s="7"/>
      <c r="C37" s="7"/>
      <c r="D37" s="7">
        <v>312</v>
      </c>
      <c r="E37" s="7"/>
      <c r="F37" s="7" t="s">
        <v>81</v>
      </c>
      <c r="G37" s="62">
        <v>10447.58</v>
      </c>
      <c r="H37" s="62"/>
      <c r="I37" s="62"/>
      <c r="J37" s="92">
        <v>12741.44</v>
      </c>
      <c r="K37" s="92"/>
      <c r="L37" s="92"/>
    </row>
    <row r="38" spans="2:12" x14ac:dyDescent="0.25">
      <c r="B38" s="7"/>
      <c r="C38" s="7"/>
      <c r="D38" s="7"/>
      <c r="E38" s="7">
        <v>3121</v>
      </c>
      <c r="F38" s="7" t="s">
        <v>81</v>
      </c>
      <c r="G38" s="62"/>
      <c r="H38" s="62"/>
      <c r="I38" s="62"/>
      <c r="J38" s="92">
        <v>12741.44</v>
      </c>
      <c r="K38" s="92"/>
      <c r="L38" s="92"/>
    </row>
    <row r="39" spans="2:12" x14ac:dyDescent="0.25">
      <c r="B39" s="7"/>
      <c r="C39" s="7"/>
      <c r="D39" s="7">
        <v>313</v>
      </c>
      <c r="E39" s="7"/>
      <c r="F39" s="7" t="s">
        <v>82</v>
      </c>
      <c r="G39" s="62">
        <v>37711.53</v>
      </c>
      <c r="H39" s="62"/>
      <c r="I39" s="62"/>
      <c r="J39" s="92">
        <v>55682.37</v>
      </c>
      <c r="K39" s="92"/>
      <c r="L39" s="92"/>
    </row>
    <row r="40" spans="2:12" x14ac:dyDescent="0.25">
      <c r="B40" s="7"/>
      <c r="C40" s="7"/>
      <c r="D40" s="7"/>
      <c r="E40" s="7">
        <v>3132</v>
      </c>
      <c r="F40" s="7" t="s">
        <v>83</v>
      </c>
      <c r="G40" s="62"/>
      <c r="H40" s="62"/>
      <c r="I40" s="62"/>
      <c r="J40" s="92">
        <v>55682.37</v>
      </c>
      <c r="K40" s="92"/>
      <c r="L40" s="92"/>
    </row>
    <row r="41" spans="2:12" ht="25.5" x14ac:dyDescent="0.25">
      <c r="B41" s="7"/>
      <c r="C41" s="7"/>
      <c r="D41" s="7"/>
      <c r="E41" s="7">
        <v>3133</v>
      </c>
      <c r="F41" s="29" t="s">
        <v>84</v>
      </c>
      <c r="G41" s="62"/>
      <c r="H41" s="62"/>
      <c r="I41" s="62"/>
      <c r="J41" s="92"/>
      <c r="K41" s="92"/>
      <c r="L41" s="92"/>
    </row>
    <row r="42" spans="2:12" x14ac:dyDescent="0.25">
      <c r="B42" s="7"/>
      <c r="C42" s="7">
        <v>32</v>
      </c>
      <c r="D42" s="8"/>
      <c r="E42" s="8"/>
      <c r="F42" s="7" t="s">
        <v>12</v>
      </c>
      <c r="G42" s="62">
        <f>SUM(G43+G48+G55+G64+G66)</f>
        <v>78943.37</v>
      </c>
      <c r="H42" s="62">
        <v>121978</v>
      </c>
      <c r="I42" s="62">
        <v>132406.68</v>
      </c>
      <c r="J42" s="92">
        <f>SUM(J43+J48+J55+J64+J66)</f>
        <v>72961.749999999985</v>
      </c>
      <c r="K42" s="92">
        <f>J42/G42*100</f>
        <v>92.422897578352675</v>
      </c>
      <c r="L42" s="92">
        <f>J42/I42*100</f>
        <v>55.104281747718467</v>
      </c>
    </row>
    <row r="43" spans="2:12" x14ac:dyDescent="0.25">
      <c r="B43" s="7"/>
      <c r="C43" s="7"/>
      <c r="D43" s="7">
        <v>321</v>
      </c>
      <c r="E43" s="7"/>
      <c r="F43" s="7" t="s">
        <v>26</v>
      </c>
      <c r="G43" s="62">
        <v>15051.46</v>
      </c>
      <c r="H43" s="62"/>
      <c r="I43" s="62"/>
      <c r="J43" s="92">
        <f>SUM(J44:J47)</f>
        <v>17058.37</v>
      </c>
      <c r="K43" s="92"/>
      <c r="L43" s="92"/>
    </row>
    <row r="44" spans="2:12" x14ac:dyDescent="0.25">
      <c r="B44" s="7"/>
      <c r="C44" s="23"/>
      <c r="D44" s="7"/>
      <c r="E44" s="7">
        <v>3211</v>
      </c>
      <c r="F44" s="29" t="s">
        <v>27</v>
      </c>
      <c r="G44" s="62"/>
      <c r="H44" s="62"/>
      <c r="I44" s="62"/>
      <c r="J44" s="92">
        <v>4386.4799999999996</v>
      </c>
      <c r="K44" s="92"/>
      <c r="L44" s="92"/>
    </row>
    <row r="45" spans="2:12" x14ac:dyDescent="0.25">
      <c r="B45" s="7"/>
      <c r="C45" s="23"/>
      <c r="D45" s="8"/>
      <c r="E45" s="7">
        <v>3212</v>
      </c>
      <c r="F45" s="7" t="s">
        <v>85</v>
      </c>
      <c r="G45" s="62"/>
      <c r="H45" s="62"/>
      <c r="I45" s="62"/>
      <c r="J45" s="92">
        <v>12559.69</v>
      </c>
      <c r="K45" s="92"/>
      <c r="L45" s="92"/>
    </row>
    <row r="46" spans="2:12" x14ac:dyDescent="0.25">
      <c r="B46" s="7"/>
      <c r="C46" s="23"/>
      <c r="D46" s="8"/>
      <c r="E46" s="7">
        <v>3213</v>
      </c>
      <c r="F46" s="7" t="s">
        <v>119</v>
      </c>
      <c r="G46" s="62"/>
      <c r="H46" s="62"/>
      <c r="I46" s="62"/>
      <c r="J46" s="92"/>
      <c r="K46" s="92"/>
      <c r="L46" s="92"/>
    </row>
    <row r="47" spans="2:12" x14ac:dyDescent="0.25">
      <c r="B47" s="7"/>
      <c r="C47" s="7"/>
      <c r="D47" s="8"/>
      <c r="E47" s="7">
        <v>3214</v>
      </c>
      <c r="F47" s="29" t="s">
        <v>90</v>
      </c>
      <c r="G47" s="62"/>
      <c r="H47" s="62"/>
      <c r="I47" s="62"/>
      <c r="J47" s="92">
        <v>112.2</v>
      </c>
      <c r="K47" s="92"/>
      <c r="L47" s="92"/>
    </row>
    <row r="48" spans="2:12" x14ac:dyDescent="0.25">
      <c r="B48" s="7"/>
      <c r="C48" s="7"/>
      <c r="D48" s="8">
        <v>322</v>
      </c>
      <c r="E48" s="7"/>
      <c r="F48" s="29" t="s">
        <v>86</v>
      </c>
      <c r="G48" s="62">
        <v>6314.66</v>
      </c>
      <c r="H48" s="62"/>
      <c r="I48" s="62"/>
      <c r="J48" s="92">
        <f>SUM(J49:J54)</f>
        <v>3879.8499999999995</v>
      </c>
      <c r="K48" s="92"/>
      <c r="L48" s="92"/>
    </row>
    <row r="49" spans="2:12" x14ac:dyDescent="0.25">
      <c r="B49" s="7"/>
      <c r="C49" s="7"/>
      <c r="D49" s="8"/>
      <c r="E49" s="7">
        <v>3221</v>
      </c>
      <c r="F49" s="29" t="s">
        <v>91</v>
      </c>
      <c r="G49" s="62"/>
      <c r="H49" s="62"/>
      <c r="I49" s="62"/>
      <c r="J49" s="92">
        <v>1407.8</v>
      </c>
      <c r="K49" s="92"/>
      <c r="L49" s="92"/>
    </row>
    <row r="50" spans="2:12" x14ac:dyDescent="0.25">
      <c r="B50" s="7"/>
      <c r="C50" s="7"/>
      <c r="D50" s="8"/>
      <c r="E50" s="7">
        <v>3222</v>
      </c>
      <c r="F50" s="29" t="s">
        <v>92</v>
      </c>
      <c r="G50" s="62"/>
      <c r="H50" s="62"/>
      <c r="I50" s="62"/>
      <c r="J50" s="92"/>
      <c r="K50" s="92"/>
      <c r="L50" s="92"/>
    </row>
    <row r="51" spans="2:12" x14ac:dyDescent="0.25">
      <c r="B51" s="7"/>
      <c r="C51" s="7"/>
      <c r="D51" s="8"/>
      <c r="E51" s="7">
        <v>3223</v>
      </c>
      <c r="F51" s="29" t="s">
        <v>87</v>
      </c>
      <c r="G51" s="62"/>
      <c r="H51" s="62"/>
      <c r="I51" s="62"/>
      <c r="J51" s="92">
        <v>1466.93</v>
      </c>
      <c r="K51" s="92"/>
      <c r="L51" s="92"/>
    </row>
    <row r="52" spans="2:12" ht="25.5" x14ac:dyDescent="0.25">
      <c r="B52" s="7"/>
      <c r="C52" s="7"/>
      <c r="D52" s="8"/>
      <c r="E52" s="7">
        <v>3224</v>
      </c>
      <c r="F52" s="29" t="s">
        <v>93</v>
      </c>
      <c r="G52" s="62"/>
      <c r="H52" s="62"/>
      <c r="I52" s="62"/>
      <c r="J52" s="92">
        <v>248.91</v>
      </c>
      <c r="K52" s="92"/>
      <c r="L52" s="92"/>
    </row>
    <row r="53" spans="2:12" x14ac:dyDescent="0.25">
      <c r="B53" s="7"/>
      <c r="C53" s="7"/>
      <c r="D53" s="8"/>
      <c r="E53" s="7">
        <v>3225</v>
      </c>
      <c r="F53" s="29" t="s">
        <v>88</v>
      </c>
      <c r="G53" s="62"/>
      <c r="H53" s="62"/>
      <c r="I53" s="62"/>
      <c r="J53" s="92">
        <v>596.29999999999995</v>
      </c>
      <c r="K53" s="92"/>
      <c r="L53" s="92"/>
    </row>
    <row r="54" spans="2:12" x14ac:dyDescent="0.25">
      <c r="B54" s="7"/>
      <c r="C54" s="7"/>
      <c r="D54" s="8"/>
      <c r="E54" s="7">
        <v>3227</v>
      </c>
      <c r="F54" s="29" t="s">
        <v>120</v>
      </c>
      <c r="G54" s="62"/>
      <c r="H54" s="62"/>
      <c r="I54" s="62"/>
      <c r="J54" s="92">
        <v>159.91</v>
      </c>
      <c r="K54" s="92"/>
      <c r="L54" s="92"/>
    </row>
    <row r="55" spans="2:12" x14ac:dyDescent="0.25">
      <c r="B55" s="7"/>
      <c r="C55" s="7"/>
      <c r="D55" s="8">
        <v>323</v>
      </c>
      <c r="E55" s="7"/>
      <c r="F55" s="29" t="s">
        <v>94</v>
      </c>
      <c r="G55" s="62">
        <v>38994.86</v>
      </c>
      <c r="H55" s="62"/>
      <c r="I55" s="62"/>
      <c r="J55" s="92">
        <f>SUM(J56:J63)</f>
        <v>39111.96</v>
      </c>
      <c r="K55" s="92">
        <f>J55/G55*100</f>
        <v>100.30029598772761</v>
      </c>
      <c r="L55" s="92"/>
    </row>
    <row r="56" spans="2:12" x14ac:dyDescent="0.25">
      <c r="B56" s="7"/>
      <c r="C56" s="7"/>
      <c r="D56" s="8"/>
      <c r="E56" s="7">
        <v>3231</v>
      </c>
      <c r="F56" s="29" t="s">
        <v>95</v>
      </c>
      <c r="G56" s="62"/>
      <c r="H56" s="62"/>
      <c r="I56" s="62"/>
      <c r="J56" s="92">
        <v>1506.26</v>
      </c>
      <c r="K56" s="92"/>
      <c r="L56" s="92"/>
    </row>
    <row r="57" spans="2:12" x14ac:dyDescent="0.25">
      <c r="B57" s="7"/>
      <c r="C57" s="7"/>
      <c r="D57" s="8"/>
      <c r="E57" s="7">
        <v>3232</v>
      </c>
      <c r="F57" s="29" t="s">
        <v>96</v>
      </c>
      <c r="G57" s="62"/>
      <c r="H57" s="62"/>
      <c r="I57" s="62"/>
      <c r="J57" s="92">
        <v>514.94000000000005</v>
      </c>
      <c r="K57" s="92"/>
      <c r="L57" s="92"/>
    </row>
    <row r="58" spans="2:12" x14ac:dyDescent="0.25">
      <c r="B58" s="7"/>
      <c r="C58" s="7"/>
      <c r="D58" s="8"/>
      <c r="E58" s="7">
        <v>3233</v>
      </c>
      <c r="F58" s="29" t="s">
        <v>97</v>
      </c>
      <c r="G58" s="62"/>
      <c r="H58" s="62"/>
      <c r="I58" s="62"/>
      <c r="J58" s="92">
        <v>38.81</v>
      </c>
      <c r="K58" s="92"/>
      <c r="L58" s="92"/>
    </row>
    <row r="59" spans="2:12" x14ac:dyDescent="0.25">
      <c r="B59" s="7"/>
      <c r="C59" s="7"/>
      <c r="D59" s="8"/>
      <c r="E59" s="7">
        <v>3234</v>
      </c>
      <c r="F59" s="29" t="s">
        <v>98</v>
      </c>
      <c r="G59" s="62"/>
      <c r="H59" s="62"/>
      <c r="I59" s="62"/>
      <c r="J59" s="92">
        <v>713.78</v>
      </c>
      <c r="K59" s="92"/>
      <c r="L59" s="92"/>
    </row>
    <row r="60" spans="2:12" x14ac:dyDescent="0.25">
      <c r="B60" s="7"/>
      <c r="C60" s="7"/>
      <c r="D60" s="8"/>
      <c r="E60" s="7">
        <v>3236</v>
      </c>
      <c r="F60" s="29" t="s">
        <v>99</v>
      </c>
      <c r="G60" s="62"/>
      <c r="H60" s="62"/>
      <c r="I60" s="62"/>
      <c r="J60" s="92">
        <v>33.1</v>
      </c>
      <c r="K60" s="92"/>
      <c r="L60" s="92"/>
    </row>
    <row r="61" spans="2:12" x14ac:dyDescent="0.25">
      <c r="B61" s="7"/>
      <c r="C61" s="7"/>
      <c r="D61" s="8"/>
      <c r="E61" s="7">
        <v>3237</v>
      </c>
      <c r="F61" s="29" t="s">
        <v>100</v>
      </c>
      <c r="G61" s="62"/>
      <c r="H61" s="62"/>
      <c r="I61" s="62"/>
      <c r="J61" s="92">
        <v>31312.78</v>
      </c>
      <c r="K61" s="92"/>
      <c r="L61" s="92"/>
    </row>
    <row r="62" spans="2:12" x14ac:dyDescent="0.25">
      <c r="B62" s="7"/>
      <c r="C62" s="7"/>
      <c r="D62" s="8"/>
      <c r="E62" s="7">
        <v>3238</v>
      </c>
      <c r="F62" s="29" t="s">
        <v>101</v>
      </c>
      <c r="G62" s="62"/>
      <c r="H62" s="62"/>
      <c r="I62" s="62"/>
      <c r="J62" s="92">
        <v>835.14</v>
      </c>
      <c r="K62" s="92"/>
      <c r="L62" s="92"/>
    </row>
    <row r="63" spans="2:12" x14ac:dyDescent="0.25">
      <c r="B63" s="7"/>
      <c r="C63" s="7"/>
      <c r="D63" s="8"/>
      <c r="E63" s="7">
        <v>3239</v>
      </c>
      <c r="F63" s="29" t="s">
        <v>102</v>
      </c>
      <c r="G63" s="62"/>
      <c r="H63" s="62"/>
      <c r="I63" s="62"/>
      <c r="J63" s="92">
        <v>4157.1499999999996</v>
      </c>
      <c r="K63" s="92"/>
      <c r="L63" s="92"/>
    </row>
    <row r="64" spans="2:12" x14ac:dyDescent="0.25">
      <c r="B64" s="7"/>
      <c r="C64" s="7"/>
      <c r="D64" s="8">
        <v>324</v>
      </c>
      <c r="E64" s="7"/>
      <c r="F64" s="29" t="s">
        <v>103</v>
      </c>
      <c r="G64" s="62">
        <v>1103.8</v>
      </c>
      <c r="H64" s="62"/>
      <c r="I64" s="62"/>
      <c r="J64" s="92">
        <v>135.91999999999999</v>
      </c>
      <c r="K64" s="92">
        <f>J64/G64*100</f>
        <v>12.313824968291357</v>
      </c>
      <c r="L64" s="92"/>
    </row>
    <row r="65" spans="2:12" x14ac:dyDescent="0.25">
      <c r="B65" s="7"/>
      <c r="C65" s="7"/>
      <c r="D65" s="8"/>
      <c r="E65" s="7">
        <v>3241</v>
      </c>
      <c r="F65" s="29" t="s">
        <v>104</v>
      </c>
      <c r="G65" s="62"/>
      <c r="H65" s="62"/>
      <c r="I65" s="62"/>
      <c r="J65" s="92">
        <v>135.91999999999999</v>
      </c>
      <c r="K65" s="92"/>
      <c r="L65" s="92"/>
    </row>
    <row r="66" spans="2:12" x14ac:dyDescent="0.25">
      <c r="B66" s="7"/>
      <c r="C66" s="7"/>
      <c r="D66" s="8">
        <v>329</v>
      </c>
      <c r="E66" s="7"/>
      <c r="F66" s="29" t="s">
        <v>105</v>
      </c>
      <c r="G66" s="62">
        <v>17478.59</v>
      </c>
      <c r="H66" s="62"/>
      <c r="I66" s="62"/>
      <c r="J66" s="92">
        <f>SUM(J67:J71)</f>
        <v>12775.65</v>
      </c>
      <c r="K66" s="92">
        <f>J66/G66*100</f>
        <v>73.093138519754746</v>
      </c>
      <c r="L66" s="92"/>
    </row>
    <row r="67" spans="2:12" x14ac:dyDescent="0.25">
      <c r="B67" s="7"/>
      <c r="C67" s="7"/>
      <c r="D67" s="8"/>
      <c r="E67" s="7">
        <v>3293</v>
      </c>
      <c r="F67" s="29" t="s">
        <v>106</v>
      </c>
      <c r="G67" s="62"/>
      <c r="H67" s="62"/>
      <c r="I67" s="62"/>
      <c r="J67" s="92">
        <v>2116.0700000000002</v>
      </c>
      <c r="K67" s="92"/>
      <c r="L67" s="92"/>
    </row>
    <row r="68" spans="2:12" x14ac:dyDescent="0.25">
      <c r="B68" s="7"/>
      <c r="C68" s="7"/>
      <c r="D68" s="8"/>
      <c r="E68" s="7">
        <v>3294</v>
      </c>
      <c r="F68" s="29" t="s">
        <v>107</v>
      </c>
      <c r="G68" s="62"/>
      <c r="H68" s="62"/>
      <c r="I68" s="62"/>
      <c r="J68" s="92">
        <v>2243.09</v>
      </c>
      <c r="K68" s="92"/>
      <c r="L68" s="92"/>
    </row>
    <row r="69" spans="2:12" x14ac:dyDescent="0.25">
      <c r="B69" s="7"/>
      <c r="C69" s="7"/>
      <c r="D69" s="8"/>
      <c r="E69" s="7">
        <v>3295</v>
      </c>
      <c r="F69" s="29" t="s">
        <v>108</v>
      </c>
      <c r="G69" s="62"/>
      <c r="H69" s="62"/>
      <c r="I69" s="62"/>
      <c r="J69" s="92">
        <v>1191.03</v>
      </c>
      <c r="K69" s="92"/>
      <c r="L69" s="92"/>
    </row>
    <row r="70" spans="2:12" x14ac:dyDescent="0.25">
      <c r="B70" s="7"/>
      <c r="C70" s="7"/>
      <c r="D70" s="8"/>
      <c r="E70" s="7">
        <v>3296</v>
      </c>
      <c r="F70" s="29" t="s">
        <v>109</v>
      </c>
      <c r="G70" s="62"/>
      <c r="H70" s="62"/>
      <c r="I70" s="62"/>
      <c r="J70" s="92"/>
      <c r="K70" s="92"/>
      <c r="L70" s="92"/>
    </row>
    <row r="71" spans="2:12" x14ac:dyDescent="0.25">
      <c r="B71" s="7"/>
      <c r="C71" s="7"/>
      <c r="D71" s="8"/>
      <c r="E71" s="7">
        <v>3299</v>
      </c>
      <c r="F71" s="29" t="s">
        <v>105</v>
      </c>
      <c r="G71" s="62"/>
      <c r="H71" s="62"/>
      <c r="I71" s="62"/>
      <c r="J71" s="92">
        <v>7225.46</v>
      </c>
      <c r="K71" s="92"/>
      <c r="L71" s="92"/>
    </row>
    <row r="72" spans="2:12" x14ac:dyDescent="0.25">
      <c r="B72" s="7"/>
      <c r="C72" s="7">
        <v>34</v>
      </c>
      <c r="D72" s="8"/>
      <c r="E72" s="7"/>
      <c r="F72" s="29" t="s">
        <v>110</v>
      </c>
      <c r="G72" s="62">
        <v>1819.71</v>
      </c>
      <c r="H72" s="62">
        <v>1700</v>
      </c>
      <c r="I72" s="62">
        <v>1700</v>
      </c>
      <c r="J72" s="92">
        <v>432.6</v>
      </c>
      <c r="K72" s="92">
        <f>J72/G72*100</f>
        <v>23.773018777717329</v>
      </c>
      <c r="L72" s="92">
        <f>J72/I72*100</f>
        <v>25.44705882352941</v>
      </c>
    </row>
    <row r="73" spans="2:12" x14ac:dyDescent="0.25">
      <c r="B73" s="7"/>
      <c r="C73" s="7"/>
      <c r="D73" s="8">
        <v>343</v>
      </c>
      <c r="E73" s="7"/>
      <c r="F73" s="29" t="s">
        <v>111</v>
      </c>
      <c r="G73" s="62">
        <v>1819.71</v>
      </c>
      <c r="H73" s="62"/>
      <c r="I73" s="62"/>
      <c r="J73" s="92">
        <v>432.6</v>
      </c>
      <c r="K73" s="92">
        <f>J73/G73*100</f>
        <v>23.773018777717329</v>
      </c>
      <c r="L73" s="92"/>
    </row>
    <row r="74" spans="2:12" x14ac:dyDescent="0.25">
      <c r="B74" s="7"/>
      <c r="C74" s="7"/>
      <c r="D74" s="8"/>
      <c r="E74" s="7">
        <v>3431</v>
      </c>
      <c r="F74" s="29" t="s">
        <v>118</v>
      </c>
      <c r="G74" s="62"/>
      <c r="H74" s="62"/>
      <c r="I74" s="62"/>
      <c r="J74" s="92">
        <v>432.6</v>
      </c>
      <c r="K74" s="92"/>
      <c r="L74" s="92"/>
    </row>
    <row r="75" spans="2:12" x14ac:dyDescent="0.25">
      <c r="B75" s="7"/>
      <c r="C75" s="7"/>
      <c r="D75" s="8"/>
      <c r="E75" s="7">
        <v>3432</v>
      </c>
      <c r="F75" s="29" t="s">
        <v>121</v>
      </c>
      <c r="G75" s="62"/>
      <c r="H75" s="62"/>
      <c r="I75" s="62"/>
      <c r="J75" s="92"/>
      <c r="K75" s="92"/>
      <c r="L75" s="92"/>
    </row>
    <row r="76" spans="2:12" x14ac:dyDescent="0.25">
      <c r="B76" s="7"/>
      <c r="C76" s="7"/>
      <c r="D76" s="8"/>
      <c r="E76" s="7">
        <v>3433</v>
      </c>
      <c r="F76" s="29" t="s">
        <v>112</v>
      </c>
      <c r="G76" s="62"/>
      <c r="H76" s="62"/>
      <c r="I76" s="62"/>
      <c r="J76" s="92"/>
      <c r="K76" s="92"/>
      <c r="L76" s="92"/>
    </row>
    <row r="77" spans="2:12" x14ac:dyDescent="0.25">
      <c r="B77" s="59">
        <v>4</v>
      </c>
      <c r="C77" s="60"/>
      <c r="D77" s="60"/>
      <c r="E77" s="60"/>
      <c r="F77" s="61" t="s">
        <v>5</v>
      </c>
      <c r="G77" s="94">
        <v>5254.36</v>
      </c>
      <c r="H77" s="94">
        <v>14000</v>
      </c>
      <c r="I77" s="94">
        <v>14424.54</v>
      </c>
      <c r="J77" s="95">
        <v>4629.13</v>
      </c>
      <c r="K77" s="95">
        <f>J77/G77*100</f>
        <v>88.100739195639449</v>
      </c>
      <c r="L77" s="95">
        <f>J77/I77*100</f>
        <v>32.092045916195595</v>
      </c>
    </row>
    <row r="78" spans="2:12" x14ac:dyDescent="0.25">
      <c r="B78" s="11"/>
      <c r="C78" s="11">
        <v>42</v>
      </c>
      <c r="D78" s="11"/>
      <c r="E78" s="11"/>
      <c r="F78" s="22" t="s">
        <v>113</v>
      </c>
      <c r="G78" s="62">
        <v>5254.36</v>
      </c>
      <c r="H78" s="62">
        <v>14000</v>
      </c>
      <c r="I78" s="96">
        <v>14424.54</v>
      </c>
      <c r="J78" s="92">
        <v>4629.13</v>
      </c>
      <c r="K78" s="92">
        <f>J78/G78*100</f>
        <v>88.100739195639449</v>
      </c>
      <c r="L78" s="92">
        <f>J78/I78*100</f>
        <v>32.092045916195595</v>
      </c>
    </row>
    <row r="79" spans="2:12" x14ac:dyDescent="0.25">
      <c r="B79" s="11"/>
      <c r="C79" s="11"/>
      <c r="D79" s="7">
        <v>422</v>
      </c>
      <c r="E79" s="7"/>
      <c r="F79" s="7" t="s">
        <v>114</v>
      </c>
      <c r="G79" s="62">
        <v>5254.36</v>
      </c>
      <c r="H79" s="62"/>
      <c r="I79" s="96"/>
      <c r="J79" s="92">
        <v>4629.13</v>
      </c>
      <c r="K79" s="92">
        <v>88.1</v>
      </c>
      <c r="L79" s="92">
        <v>32.090000000000003</v>
      </c>
    </row>
    <row r="80" spans="2:12" x14ac:dyDescent="0.25">
      <c r="B80" s="11"/>
      <c r="C80" s="11"/>
      <c r="D80" s="7"/>
      <c r="E80" s="7">
        <v>4221</v>
      </c>
      <c r="F80" s="7" t="s">
        <v>115</v>
      </c>
      <c r="G80" s="62"/>
      <c r="H80" s="62"/>
      <c r="I80" s="96"/>
      <c r="J80" s="92"/>
      <c r="K80" s="92"/>
      <c r="L80" s="92"/>
    </row>
    <row r="81" spans="2:12" x14ac:dyDescent="0.25">
      <c r="B81" s="11"/>
      <c r="C81" s="11"/>
      <c r="D81" s="7"/>
      <c r="E81" s="7">
        <v>4223</v>
      </c>
      <c r="F81" s="7" t="s">
        <v>116</v>
      </c>
      <c r="G81" s="62"/>
      <c r="H81" s="62"/>
      <c r="I81" s="96"/>
      <c r="J81" s="92"/>
      <c r="K81" s="92"/>
      <c r="L81" s="92"/>
    </row>
    <row r="82" spans="2:12" x14ac:dyDescent="0.25">
      <c r="B82" s="11"/>
      <c r="C82" s="11"/>
      <c r="D82" s="7"/>
      <c r="E82" s="7">
        <v>4226</v>
      </c>
      <c r="F82" s="7" t="s">
        <v>117</v>
      </c>
      <c r="G82" s="62"/>
      <c r="H82" s="62"/>
      <c r="I82" s="96"/>
      <c r="J82" s="92">
        <v>4629.13</v>
      </c>
      <c r="K82" s="92"/>
      <c r="L82" s="92"/>
    </row>
  </sheetData>
  <mergeCells count="5">
    <mergeCell ref="B8:F8"/>
    <mergeCell ref="B9:F9"/>
    <mergeCell ref="B2:L2"/>
    <mergeCell ref="B4:L4"/>
    <mergeCell ref="B6:L6"/>
  </mergeCell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workbookViewId="0">
      <selection activeCell="H6" sqref="H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44" t="s">
        <v>37</v>
      </c>
      <c r="C2" s="144"/>
      <c r="D2" s="144"/>
      <c r="E2" s="144"/>
      <c r="F2" s="144"/>
      <c r="G2" s="144"/>
      <c r="H2" s="144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6</v>
      </c>
      <c r="C4" s="37" t="s">
        <v>174</v>
      </c>
      <c r="D4" s="37" t="s">
        <v>175</v>
      </c>
      <c r="E4" s="37" t="s">
        <v>187</v>
      </c>
      <c r="F4" s="37" t="s">
        <v>176</v>
      </c>
      <c r="G4" s="37" t="s">
        <v>16</v>
      </c>
      <c r="H4" s="37" t="s">
        <v>47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18</v>
      </c>
      <c r="H5" s="37" t="s">
        <v>19</v>
      </c>
    </row>
    <row r="6" spans="2:8" x14ac:dyDescent="0.25">
      <c r="B6" s="56" t="s">
        <v>36</v>
      </c>
      <c r="C6" s="94">
        <f>SUM(C10+C11+C12+C14)</f>
        <v>367593.02</v>
      </c>
      <c r="D6" s="57">
        <f>SUM(D9+D12+D14)</f>
        <v>777078</v>
      </c>
      <c r="E6" s="107">
        <f>SUM(E9+E12+E14)</f>
        <v>991606.67999999993</v>
      </c>
      <c r="F6" s="58">
        <v>489742.54</v>
      </c>
      <c r="G6" s="63">
        <f>F6/C6*100</f>
        <v>133.22955370588917</v>
      </c>
      <c r="H6" s="63">
        <f>F6/E6*100</f>
        <v>49.388789918196196</v>
      </c>
    </row>
    <row r="7" spans="2:8" x14ac:dyDescent="0.25">
      <c r="B7" s="6" t="s">
        <v>29</v>
      </c>
      <c r="C7" s="67">
        <v>0</v>
      </c>
      <c r="D7" s="68">
        <v>0</v>
      </c>
      <c r="E7" s="67">
        <v>0</v>
      </c>
      <c r="F7" s="69">
        <v>0.01</v>
      </c>
      <c r="G7" s="71"/>
      <c r="H7" s="69"/>
    </row>
    <row r="8" spans="2:8" x14ac:dyDescent="0.25">
      <c r="B8" s="32" t="s">
        <v>126</v>
      </c>
      <c r="C8" s="62">
        <v>0</v>
      </c>
      <c r="D8" s="4">
        <v>0</v>
      </c>
      <c r="E8" s="62">
        <v>0</v>
      </c>
      <c r="F8" s="28">
        <v>0.01</v>
      </c>
      <c r="G8" s="64"/>
      <c r="H8" s="64"/>
    </row>
    <row r="9" spans="2:8" x14ac:dyDescent="0.25">
      <c r="B9" s="6" t="s">
        <v>125</v>
      </c>
      <c r="C9" s="67">
        <f>SUM(C10+C11)</f>
        <v>55494.57</v>
      </c>
      <c r="D9" s="68">
        <f>SUM(D10:D11)</f>
        <v>92948</v>
      </c>
      <c r="E9" s="104">
        <f>SUM(E10:E11)</f>
        <v>97476.68</v>
      </c>
      <c r="F9" s="69">
        <f>SUM(F10:F11)</f>
        <v>55444.66</v>
      </c>
      <c r="G9" s="71">
        <f t="shared" ref="G9:G15" si="0">F9/C9*100</f>
        <v>99.910063272857158</v>
      </c>
      <c r="H9" s="71">
        <f t="shared" ref="H9:H15" si="1">F9/E9*100</f>
        <v>56.879922459402607</v>
      </c>
    </row>
    <row r="10" spans="2:8" ht="25.5" x14ac:dyDescent="0.25">
      <c r="B10" s="30" t="s">
        <v>127</v>
      </c>
      <c r="C10" s="62">
        <v>24418.92</v>
      </c>
      <c r="D10" s="4">
        <v>36948</v>
      </c>
      <c r="E10" s="96">
        <v>41476.68</v>
      </c>
      <c r="F10" s="28">
        <v>19440.88</v>
      </c>
      <c r="G10" s="64">
        <f t="shared" si="0"/>
        <v>79.614004222954989</v>
      </c>
      <c r="H10" s="64">
        <f t="shared" si="1"/>
        <v>46.87183255747567</v>
      </c>
    </row>
    <row r="11" spans="2:8" ht="25.5" x14ac:dyDescent="0.25">
      <c r="B11" s="30" t="s">
        <v>128</v>
      </c>
      <c r="C11" s="62">
        <v>31075.65</v>
      </c>
      <c r="D11" s="4">
        <v>56000</v>
      </c>
      <c r="E11" s="96">
        <v>56000</v>
      </c>
      <c r="F11" s="28">
        <v>36003.78</v>
      </c>
      <c r="G11" s="64">
        <f t="shared" si="0"/>
        <v>115.8584937080962</v>
      </c>
      <c r="H11" s="64">
        <f t="shared" si="1"/>
        <v>64.292464285714274</v>
      </c>
    </row>
    <row r="12" spans="2:8" x14ac:dyDescent="0.25">
      <c r="B12" s="6" t="s">
        <v>129</v>
      </c>
      <c r="C12" s="67">
        <v>311283.92</v>
      </c>
      <c r="D12" s="68">
        <v>682130</v>
      </c>
      <c r="E12" s="67">
        <v>892130</v>
      </c>
      <c r="F12" s="69">
        <v>434097.87</v>
      </c>
      <c r="G12" s="71">
        <f t="shared" si="0"/>
        <v>139.45399749527698</v>
      </c>
      <c r="H12" s="71">
        <f t="shared" si="1"/>
        <v>48.658588994877427</v>
      </c>
    </row>
    <row r="13" spans="2:8" ht="25.5" x14ac:dyDescent="0.25">
      <c r="B13" s="32" t="s">
        <v>130</v>
      </c>
      <c r="C13" s="62">
        <v>311283.92</v>
      </c>
      <c r="D13" s="4">
        <v>682130</v>
      </c>
      <c r="E13" s="62">
        <v>892130</v>
      </c>
      <c r="F13" s="28">
        <v>434097.87</v>
      </c>
      <c r="G13" s="64">
        <f t="shared" si="0"/>
        <v>139.45399749527698</v>
      </c>
      <c r="H13" s="64">
        <f t="shared" si="1"/>
        <v>48.658588994877427</v>
      </c>
    </row>
    <row r="14" spans="2:8" x14ac:dyDescent="0.25">
      <c r="B14" s="6" t="s">
        <v>132</v>
      </c>
      <c r="C14" s="67">
        <v>814.53</v>
      </c>
      <c r="D14" s="68">
        <v>2000</v>
      </c>
      <c r="E14" s="67">
        <v>2000</v>
      </c>
      <c r="F14" s="69">
        <v>200</v>
      </c>
      <c r="G14" s="71">
        <f t="shared" si="0"/>
        <v>24.554037297582656</v>
      </c>
      <c r="H14" s="71">
        <f t="shared" si="1"/>
        <v>10</v>
      </c>
    </row>
    <row r="15" spans="2:8" ht="25.5" x14ac:dyDescent="0.25">
      <c r="B15" s="32" t="s">
        <v>131</v>
      </c>
      <c r="C15" s="62">
        <v>814.53</v>
      </c>
      <c r="D15" s="4">
        <v>2000</v>
      </c>
      <c r="E15" s="62">
        <v>2000</v>
      </c>
      <c r="F15" s="28">
        <v>200</v>
      </c>
      <c r="G15" s="64">
        <f t="shared" si="0"/>
        <v>24.554037297582656</v>
      </c>
      <c r="H15" s="28">
        <f t="shared" si="1"/>
        <v>10</v>
      </c>
    </row>
    <row r="16" spans="2:8" x14ac:dyDescent="0.25">
      <c r="B16" s="32"/>
      <c r="C16" s="62"/>
      <c r="D16" s="4"/>
      <c r="E16" s="4"/>
      <c r="F16" s="28"/>
      <c r="G16" s="64"/>
      <c r="H16" s="28"/>
    </row>
    <row r="17" spans="2:8" x14ac:dyDescent="0.25">
      <c r="B17" s="56" t="s">
        <v>35</v>
      </c>
      <c r="C17" s="100">
        <f>SUM(C20+C24+C27)</f>
        <v>362596.15</v>
      </c>
      <c r="D17" s="19">
        <f>SUM(D18+D20+D24+D27)</f>
        <v>777078</v>
      </c>
      <c r="E17" s="106">
        <f>SUM(E20+E24+E27)</f>
        <v>998431.22</v>
      </c>
      <c r="F17" s="78">
        <f>SUM(F18+F20+F24+F27)</f>
        <v>482746.26</v>
      </c>
      <c r="G17" s="79">
        <f>F17/C17*100</f>
        <v>133.13606887442131</v>
      </c>
      <c r="H17" s="79">
        <f>F17/E17*100</f>
        <v>48.350477261718645</v>
      </c>
    </row>
    <row r="18" spans="2:8" x14ac:dyDescent="0.25">
      <c r="B18" s="6" t="s">
        <v>29</v>
      </c>
      <c r="C18" s="67">
        <v>0</v>
      </c>
      <c r="D18" s="68">
        <v>0</v>
      </c>
      <c r="E18" s="104">
        <v>0</v>
      </c>
      <c r="F18" s="69">
        <v>0.01</v>
      </c>
      <c r="G18" s="71"/>
      <c r="H18" s="71"/>
    </row>
    <row r="19" spans="2:8" ht="15.75" customHeight="1" x14ac:dyDescent="0.25">
      <c r="B19" s="32" t="s">
        <v>126</v>
      </c>
      <c r="C19" s="62">
        <v>0</v>
      </c>
      <c r="D19" s="4">
        <v>0</v>
      </c>
      <c r="E19" s="96">
        <v>0</v>
      </c>
      <c r="F19" s="28">
        <v>0.01</v>
      </c>
      <c r="G19" s="64"/>
      <c r="H19" s="64"/>
    </row>
    <row r="20" spans="2:8" ht="15.75" customHeight="1" x14ac:dyDescent="0.25">
      <c r="B20" s="6" t="s">
        <v>125</v>
      </c>
      <c r="C20" s="67">
        <f>SUM(C21+C23)</f>
        <v>51053.19</v>
      </c>
      <c r="D20" s="68">
        <f>SUM(D21+D23)</f>
        <v>92948</v>
      </c>
      <c r="E20" s="67">
        <f>SUM(E21:E23)</f>
        <v>103901.22</v>
      </c>
      <c r="F20" s="69">
        <f>SUM(F21+F23)</f>
        <v>48075.479999999996</v>
      </c>
      <c r="G20" s="71">
        <f>F20/C20*100</f>
        <v>94.167435962375706</v>
      </c>
      <c r="H20" s="71">
        <f>F20/E20*100</f>
        <v>46.270371031254484</v>
      </c>
    </row>
    <row r="21" spans="2:8" ht="25.5" x14ac:dyDescent="0.25">
      <c r="B21" s="30" t="s">
        <v>127</v>
      </c>
      <c r="C21" s="62">
        <v>20272.330000000002</v>
      </c>
      <c r="D21" s="4">
        <v>36948</v>
      </c>
      <c r="E21" s="62">
        <v>41476.68</v>
      </c>
      <c r="F21" s="28">
        <v>17567.689999999999</v>
      </c>
      <c r="G21" s="64">
        <f>F21/C21*100</f>
        <v>86.658465011175309</v>
      </c>
      <c r="H21" s="64">
        <f>F21/E21*100</f>
        <v>42.355583908837446</v>
      </c>
    </row>
    <row r="22" spans="2:8" ht="38.25" x14ac:dyDescent="0.25">
      <c r="B22" s="30" t="s">
        <v>133</v>
      </c>
      <c r="C22" s="62"/>
      <c r="D22" s="4"/>
      <c r="E22" s="62">
        <v>6424.54</v>
      </c>
      <c r="F22" s="28">
        <v>0</v>
      </c>
      <c r="G22" s="64"/>
      <c r="H22" s="64"/>
    </row>
    <row r="23" spans="2:8" ht="25.5" x14ac:dyDescent="0.25">
      <c r="B23" s="30" t="s">
        <v>128</v>
      </c>
      <c r="C23" s="62">
        <v>30780.86</v>
      </c>
      <c r="D23" s="4">
        <v>56000</v>
      </c>
      <c r="E23" s="62">
        <v>56000</v>
      </c>
      <c r="F23" s="28">
        <v>30507.79</v>
      </c>
      <c r="G23" s="64">
        <f>F23/C23*100</f>
        <v>99.112857795396238</v>
      </c>
      <c r="H23" s="64">
        <f>F23/E23*100</f>
        <v>54.478196428571437</v>
      </c>
    </row>
    <row r="24" spans="2:8" x14ac:dyDescent="0.25">
      <c r="B24" s="6" t="s">
        <v>129</v>
      </c>
      <c r="C24" s="67">
        <v>311292.96000000002</v>
      </c>
      <c r="D24" s="68">
        <v>682130</v>
      </c>
      <c r="E24" s="67">
        <v>892130</v>
      </c>
      <c r="F24" s="69">
        <v>434097.87</v>
      </c>
      <c r="G24" s="71">
        <f>F24/C24*100</f>
        <v>139.44994772769675</v>
      </c>
      <c r="H24" s="71">
        <f>F24/E24*100</f>
        <v>48.658588994877427</v>
      </c>
    </row>
    <row r="25" spans="2:8" x14ac:dyDescent="0.25">
      <c r="B25" s="32" t="s">
        <v>194</v>
      </c>
      <c r="C25" s="62"/>
      <c r="D25" s="4"/>
      <c r="E25" s="96"/>
      <c r="F25" s="28"/>
      <c r="G25" s="64"/>
      <c r="H25" s="64"/>
    </row>
    <row r="26" spans="2:8" x14ac:dyDescent="0.25">
      <c r="B26" s="32" t="s">
        <v>195</v>
      </c>
      <c r="C26" s="62">
        <v>311292.96000000002</v>
      </c>
      <c r="D26" s="4">
        <v>682130</v>
      </c>
      <c r="E26" s="96">
        <v>892130</v>
      </c>
      <c r="F26" s="28">
        <v>434097.87</v>
      </c>
      <c r="G26" s="64">
        <f>F26/C26*100</f>
        <v>139.44994772769675</v>
      </c>
      <c r="H26" s="64">
        <f>F26/E26*100</f>
        <v>48.658588994877427</v>
      </c>
    </row>
    <row r="27" spans="2:8" x14ac:dyDescent="0.25">
      <c r="B27" s="6" t="s">
        <v>132</v>
      </c>
      <c r="C27" s="67">
        <v>250</v>
      </c>
      <c r="D27" s="68">
        <v>2000</v>
      </c>
      <c r="E27" s="104">
        <v>2400</v>
      </c>
      <c r="F27" s="69">
        <v>572.9</v>
      </c>
      <c r="G27" s="71">
        <f>F27/C27*100</f>
        <v>229.16</v>
      </c>
      <c r="H27" s="71">
        <f>F27/E27*100</f>
        <v>23.870833333333334</v>
      </c>
    </row>
    <row r="28" spans="2:8" ht="25.5" x14ac:dyDescent="0.25">
      <c r="B28" s="32" t="s">
        <v>131</v>
      </c>
      <c r="C28" s="62">
        <v>250</v>
      </c>
      <c r="D28" s="4">
        <v>2000</v>
      </c>
      <c r="E28" s="96">
        <v>2000</v>
      </c>
      <c r="F28" s="28">
        <v>572.9</v>
      </c>
      <c r="G28" s="64">
        <f>F28/C28*100</f>
        <v>229.16</v>
      </c>
      <c r="H28" s="64">
        <f>F28/E28*100</f>
        <v>28.645</v>
      </c>
    </row>
    <row r="29" spans="2:8" ht="25.5" x14ac:dyDescent="0.25">
      <c r="B29" s="11" t="s">
        <v>196</v>
      </c>
      <c r="C29" s="4"/>
      <c r="D29" s="4"/>
      <c r="E29" s="96">
        <v>400</v>
      </c>
      <c r="F29" s="28"/>
      <c r="G29" s="64"/>
      <c r="H29" s="2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>
      <selection activeCell="H9" sqref="H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44" t="s">
        <v>46</v>
      </c>
      <c r="C2" s="144"/>
      <c r="D2" s="144"/>
      <c r="E2" s="144"/>
      <c r="F2" s="144"/>
      <c r="G2" s="144"/>
      <c r="H2" s="144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6</v>
      </c>
      <c r="C4" s="37" t="s">
        <v>179</v>
      </c>
      <c r="D4" s="37" t="s">
        <v>175</v>
      </c>
      <c r="E4" s="37" t="s">
        <v>188</v>
      </c>
      <c r="F4" s="37" t="s">
        <v>180</v>
      </c>
      <c r="G4" s="37" t="s">
        <v>16</v>
      </c>
      <c r="H4" s="37" t="s">
        <v>47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18</v>
      </c>
      <c r="H5" s="37" t="s">
        <v>19</v>
      </c>
    </row>
    <row r="6" spans="2:8" ht="15.75" customHeight="1" x14ac:dyDescent="0.25">
      <c r="B6" s="6" t="s">
        <v>35</v>
      </c>
      <c r="C6" s="4"/>
      <c r="D6" s="4"/>
      <c r="E6" s="4"/>
      <c r="F6" s="28"/>
      <c r="G6" s="28"/>
      <c r="H6" s="28"/>
    </row>
    <row r="7" spans="2:8" ht="15.75" customHeight="1" x14ac:dyDescent="0.25">
      <c r="B7" s="6" t="s">
        <v>123</v>
      </c>
      <c r="C7" s="4"/>
      <c r="D7" s="4"/>
      <c r="E7" s="4"/>
      <c r="F7" s="28"/>
      <c r="G7" s="64"/>
      <c r="H7" s="64"/>
    </row>
    <row r="8" spans="2:8" x14ac:dyDescent="0.25">
      <c r="B8" s="13" t="s">
        <v>124</v>
      </c>
      <c r="C8" s="62">
        <v>362596.15</v>
      </c>
      <c r="D8" s="4">
        <v>777078.04</v>
      </c>
      <c r="E8" s="62">
        <v>998431.22</v>
      </c>
      <c r="F8" s="62">
        <v>482746.26</v>
      </c>
      <c r="G8" s="64">
        <f>F8/C8*100</f>
        <v>133.13606887442131</v>
      </c>
      <c r="H8" s="64">
        <f>F8/E8*100</f>
        <v>48.350477261718645</v>
      </c>
    </row>
    <row r="9" spans="2:8" x14ac:dyDescent="0.25">
      <c r="B9" s="33"/>
      <c r="C9" s="4"/>
      <c r="D9" s="4"/>
      <c r="E9" s="4"/>
      <c r="F9" s="28"/>
      <c r="G9" s="28"/>
      <c r="H9" s="28"/>
    </row>
    <row r="10" spans="2:8" x14ac:dyDescent="0.25">
      <c r="B10" s="12"/>
      <c r="C10" s="4"/>
      <c r="D10" s="4"/>
      <c r="E10" s="4"/>
      <c r="F10" s="28"/>
      <c r="G10" s="28"/>
      <c r="H10" s="28"/>
    </row>
    <row r="11" spans="2:8" x14ac:dyDescent="0.25">
      <c r="B11" s="6"/>
      <c r="C11" s="4"/>
      <c r="D11" s="4"/>
      <c r="E11" s="5"/>
      <c r="F11" s="28"/>
      <c r="G11" s="28"/>
      <c r="H11" s="28"/>
    </row>
    <row r="12" spans="2:8" x14ac:dyDescent="0.25">
      <c r="B12" s="30"/>
      <c r="C12" s="4"/>
      <c r="D12" s="4"/>
      <c r="E12" s="5"/>
      <c r="F12" s="28"/>
      <c r="G12" s="28"/>
      <c r="H12" s="28"/>
    </row>
    <row r="13" spans="2:8" x14ac:dyDescent="0.25">
      <c r="B13" s="11"/>
      <c r="C13" s="4"/>
      <c r="D13" s="4"/>
      <c r="E13" s="5"/>
      <c r="F13" s="28"/>
      <c r="G13" s="28"/>
      <c r="H13" s="2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81"/>
  <sheetViews>
    <sheetView zoomScale="90" zoomScaleNormal="90" workbookViewId="0">
      <selection activeCell="J8" sqref="J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9" width="25.28515625" customWidth="1"/>
    <col min="10" max="10" width="15.7109375" customWidth="1"/>
  </cols>
  <sheetData>
    <row r="1" spans="2:10" ht="18" x14ac:dyDescent="0.25">
      <c r="B1" s="2"/>
      <c r="C1" s="2"/>
      <c r="D1" s="2"/>
      <c r="E1" s="2"/>
      <c r="F1" s="2"/>
      <c r="G1" s="17"/>
      <c r="H1" s="2"/>
      <c r="I1" s="2"/>
      <c r="J1" s="3"/>
    </row>
    <row r="2" spans="2:10" ht="18" customHeight="1" x14ac:dyDescent="0.25">
      <c r="B2" s="144" t="s">
        <v>10</v>
      </c>
      <c r="C2" s="151"/>
      <c r="D2" s="151"/>
      <c r="E2" s="151"/>
      <c r="F2" s="151"/>
      <c r="G2" s="151"/>
      <c r="H2" s="151"/>
      <c r="I2" s="151"/>
      <c r="J2" s="151"/>
    </row>
    <row r="3" spans="2:10" ht="18" x14ac:dyDescent="0.25">
      <c r="B3" s="2"/>
      <c r="C3" s="2"/>
      <c r="D3" s="2"/>
      <c r="E3" s="2"/>
      <c r="F3" s="2"/>
      <c r="G3" s="17"/>
      <c r="H3" s="2"/>
      <c r="I3" s="2"/>
      <c r="J3" s="3"/>
    </row>
    <row r="4" spans="2:10" ht="15.75" x14ac:dyDescent="0.25">
      <c r="B4" s="152" t="s">
        <v>159</v>
      </c>
      <c r="C4" s="152"/>
      <c r="D4" s="152"/>
      <c r="E4" s="152"/>
      <c r="F4" s="152"/>
      <c r="G4" s="152"/>
      <c r="H4" s="152"/>
      <c r="I4" s="152"/>
      <c r="J4" s="152"/>
    </row>
    <row r="5" spans="2:10" ht="18" x14ac:dyDescent="0.25">
      <c r="B5" s="17"/>
      <c r="C5" s="17"/>
      <c r="D5" s="17"/>
      <c r="E5" s="17"/>
      <c r="F5" s="17"/>
      <c r="G5" s="17"/>
      <c r="H5" s="17"/>
      <c r="I5" s="17"/>
      <c r="J5" s="3"/>
    </row>
    <row r="6" spans="2:10" ht="25.5" x14ac:dyDescent="0.25">
      <c r="B6" s="141" t="s">
        <v>6</v>
      </c>
      <c r="C6" s="142"/>
      <c r="D6" s="142"/>
      <c r="E6" s="143"/>
      <c r="F6" s="37" t="s">
        <v>186</v>
      </c>
      <c r="G6" s="37" t="s">
        <v>175</v>
      </c>
      <c r="H6" s="37" t="s">
        <v>188</v>
      </c>
      <c r="I6" s="37" t="s">
        <v>182</v>
      </c>
      <c r="J6" s="37" t="s">
        <v>47</v>
      </c>
    </row>
    <row r="7" spans="2:10" s="27" customFormat="1" ht="15.75" customHeight="1" x14ac:dyDescent="0.2">
      <c r="B7" s="153">
        <v>1</v>
      </c>
      <c r="C7" s="154"/>
      <c r="D7" s="154"/>
      <c r="E7" s="155"/>
      <c r="F7" s="38">
        <v>2</v>
      </c>
      <c r="G7" s="38">
        <v>3</v>
      </c>
      <c r="H7" s="38">
        <v>4</v>
      </c>
      <c r="I7" s="38">
        <v>5</v>
      </c>
      <c r="J7" s="38" t="s">
        <v>193</v>
      </c>
    </row>
    <row r="8" spans="2:10" s="40" customFormat="1" ht="30" customHeight="1" x14ac:dyDescent="0.25">
      <c r="B8" s="145" t="s">
        <v>134</v>
      </c>
      <c r="C8" s="146"/>
      <c r="D8" s="147"/>
      <c r="E8" s="82" t="s">
        <v>135</v>
      </c>
      <c r="F8" s="101">
        <v>362596.15</v>
      </c>
      <c r="G8" s="101">
        <v>777078</v>
      </c>
      <c r="H8" s="84">
        <v>998431.22</v>
      </c>
      <c r="I8" s="83">
        <v>482746.26</v>
      </c>
      <c r="J8" s="84">
        <f t="shared" ref="J8:J13" si="0">I8/H8*100</f>
        <v>48.350477261718645</v>
      </c>
    </row>
    <row r="9" spans="2:10" s="40" customFormat="1" ht="30" customHeight="1" x14ac:dyDescent="0.25">
      <c r="B9" s="145" t="s">
        <v>142</v>
      </c>
      <c r="C9" s="146"/>
      <c r="D9" s="147"/>
      <c r="E9" s="82" t="s">
        <v>143</v>
      </c>
      <c r="F9" s="101">
        <f>SUM(F10+F43+F131+F161)</f>
        <v>362596.14999999997</v>
      </c>
      <c r="G9" s="101">
        <f>SUM(G10+G43+G131+G161)</f>
        <v>777078</v>
      </c>
      <c r="H9" s="84">
        <f>SUM(H10+H43+H131+H161)</f>
        <v>998431.22000000009</v>
      </c>
      <c r="I9" s="84">
        <f>SUM(I10+I43+I131)</f>
        <v>482746.26</v>
      </c>
      <c r="J9" s="84">
        <f t="shared" si="0"/>
        <v>48.35047726171863</v>
      </c>
    </row>
    <row r="10" spans="2:10" s="40" customFormat="1" ht="30" customHeight="1" x14ac:dyDescent="0.25">
      <c r="B10" s="145" t="s">
        <v>136</v>
      </c>
      <c r="C10" s="146"/>
      <c r="D10" s="147"/>
      <c r="E10" s="82" t="s">
        <v>137</v>
      </c>
      <c r="F10" s="101">
        <f>SUM(F11+F29)</f>
        <v>11940.66</v>
      </c>
      <c r="G10" s="101">
        <v>12000</v>
      </c>
      <c r="H10" s="84">
        <f>SUM(H11+H29+H37)</f>
        <v>21400</v>
      </c>
      <c r="I10" s="84">
        <f>SUM(I11+I29+I37)</f>
        <v>16700.740000000002</v>
      </c>
      <c r="J10" s="84">
        <f t="shared" si="0"/>
        <v>78.040841121495333</v>
      </c>
    </row>
    <row r="11" spans="2:10" s="40" customFormat="1" ht="30" customHeight="1" x14ac:dyDescent="0.25">
      <c r="B11" s="145" t="s">
        <v>140</v>
      </c>
      <c r="C11" s="146"/>
      <c r="D11" s="147"/>
      <c r="E11" s="86" t="s">
        <v>138</v>
      </c>
      <c r="F11" s="102">
        <v>11690.66</v>
      </c>
      <c r="G11" s="102">
        <v>10000</v>
      </c>
      <c r="H11" s="81">
        <v>19000</v>
      </c>
      <c r="I11" s="81">
        <v>16327.84</v>
      </c>
      <c r="J11" s="81">
        <f t="shared" si="0"/>
        <v>85.936000000000007</v>
      </c>
    </row>
    <row r="12" spans="2:10" s="40" customFormat="1" ht="30" customHeight="1" x14ac:dyDescent="0.25">
      <c r="B12" s="148">
        <v>3</v>
      </c>
      <c r="C12" s="149"/>
      <c r="D12" s="150"/>
      <c r="E12" s="80" t="s">
        <v>3</v>
      </c>
      <c r="F12" s="102">
        <v>11690.66</v>
      </c>
      <c r="G12" s="102">
        <v>10000</v>
      </c>
      <c r="H12" s="81">
        <v>19000</v>
      </c>
      <c r="I12" s="81">
        <v>16327.84</v>
      </c>
      <c r="J12" s="81">
        <f t="shared" si="0"/>
        <v>85.936000000000007</v>
      </c>
    </row>
    <row r="13" spans="2:10" s="40" customFormat="1" ht="30" customHeight="1" x14ac:dyDescent="0.25">
      <c r="B13" s="72"/>
      <c r="C13" s="73">
        <v>32</v>
      </c>
      <c r="D13" s="74"/>
      <c r="E13" s="80" t="s">
        <v>12</v>
      </c>
      <c r="F13" s="102">
        <f>SUM(F14+F23+F25)</f>
        <v>11690.66</v>
      </c>
      <c r="G13" s="102">
        <v>10000</v>
      </c>
      <c r="H13" s="81">
        <v>19000</v>
      </c>
      <c r="I13" s="81">
        <f>SUM(I14+I17+I19+I23+I25)</f>
        <v>16327.84</v>
      </c>
      <c r="J13" s="81">
        <f t="shared" si="0"/>
        <v>85.936000000000007</v>
      </c>
    </row>
    <row r="14" spans="2:10" s="40" customFormat="1" ht="30" customHeight="1" x14ac:dyDescent="0.25">
      <c r="B14" s="75"/>
      <c r="C14" s="76">
        <v>321</v>
      </c>
      <c r="D14" s="77"/>
      <c r="E14" s="80" t="s">
        <v>26</v>
      </c>
      <c r="F14" s="102">
        <v>1788.98</v>
      </c>
      <c r="G14" s="102"/>
      <c r="H14" s="81"/>
      <c r="I14" s="81">
        <f>SUM(I15:I16)</f>
        <v>4214.72</v>
      </c>
      <c r="J14" s="81"/>
    </row>
    <row r="15" spans="2:10" s="40" customFormat="1" ht="30" customHeight="1" x14ac:dyDescent="0.25">
      <c r="B15" s="75"/>
      <c r="C15" s="76"/>
      <c r="D15" s="77">
        <v>3211</v>
      </c>
      <c r="E15" s="80" t="s">
        <v>27</v>
      </c>
      <c r="F15" s="102"/>
      <c r="G15" s="102"/>
      <c r="H15" s="81"/>
      <c r="I15" s="81">
        <v>4102.5200000000004</v>
      </c>
      <c r="J15" s="81"/>
    </row>
    <row r="16" spans="2:10" s="40" customFormat="1" ht="30" customHeight="1" x14ac:dyDescent="0.25">
      <c r="B16" s="88"/>
      <c r="C16" s="89"/>
      <c r="D16" s="90">
        <v>3214</v>
      </c>
      <c r="E16" s="80" t="s">
        <v>90</v>
      </c>
      <c r="F16" s="102"/>
      <c r="G16" s="102"/>
      <c r="H16" s="81"/>
      <c r="I16" s="81">
        <v>112.2</v>
      </c>
      <c r="J16" s="81"/>
    </row>
    <row r="17" spans="2:10" s="40" customFormat="1" ht="30" customHeight="1" x14ac:dyDescent="0.25">
      <c r="B17" s="88"/>
      <c r="C17" s="89">
        <v>322</v>
      </c>
      <c r="D17" s="90"/>
      <c r="E17" s="80" t="s">
        <v>162</v>
      </c>
      <c r="F17" s="102"/>
      <c r="G17" s="102"/>
      <c r="H17" s="81"/>
      <c r="I17" s="81">
        <v>3.32</v>
      </c>
      <c r="J17" s="81"/>
    </row>
    <row r="18" spans="2:10" s="40" customFormat="1" ht="30" customHeight="1" x14ac:dyDescent="0.25">
      <c r="B18" s="88"/>
      <c r="C18" s="89"/>
      <c r="D18" s="90">
        <v>3221</v>
      </c>
      <c r="E18" s="80" t="s">
        <v>91</v>
      </c>
      <c r="F18" s="102"/>
      <c r="G18" s="102"/>
      <c r="H18" s="81"/>
      <c r="I18" s="81">
        <v>3.32</v>
      </c>
      <c r="J18" s="81"/>
    </row>
    <row r="19" spans="2:10" s="40" customFormat="1" ht="30" customHeight="1" x14ac:dyDescent="0.25">
      <c r="B19" s="75"/>
      <c r="C19" s="76">
        <v>323</v>
      </c>
      <c r="D19" s="77"/>
      <c r="E19" s="80" t="s">
        <v>94</v>
      </c>
      <c r="F19" s="102"/>
      <c r="G19" s="102"/>
      <c r="H19" s="81"/>
      <c r="I19" s="81">
        <f>SUM(I20:I22)</f>
        <v>4362.7800000000007</v>
      </c>
      <c r="J19" s="81"/>
    </row>
    <row r="20" spans="2:10" s="40" customFormat="1" ht="30" customHeight="1" x14ac:dyDescent="0.25">
      <c r="B20" s="75"/>
      <c r="C20" s="76"/>
      <c r="D20" s="77">
        <v>3231</v>
      </c>
      <c r="E20" s="80" t="s">
        <v>160</v>
      </c>
      <c r="F20" s="102"/>
      <c r="G20" s="102"/>
      <c r="H20" s="81"/>
      <c r="I20" s="81">
        <v>562.5</v>
      </c>
      <c r="J20" s="81"/>
    </row>
    <row r="21" spans="2:10" s="40" customFormat="1" ht="30" customHeight="1" x14ac:dyDescent="0.25">
      <c r="B21" s="75"/>
      <c r="C21" s="76"/>
      <c r="D21" s="77">
        <v>3237</v>
      </c>
      <c r="E21" s="80" t="s">
        <v>100</v>
      </c>
      <c r="F21" s="102"/>
      <c r="G21" s="102"/>
      <c r="H21" s="81"/>
      <c r="I21" s="81">
        <v>3700.28</v>
      </c>
      <c r="J21" s="81"/>
    </row>
    <row r="22" spans="2:10" s="40" customFormat="1" ht="30" customHeight="1" x14ac:dyDescent="0.25">
      <c r="B22" s="75"/>
      <c r="C22" s="76"/>
      <c r="D22" s="77">
        <v>3239</v>
      </c>
      <c r="E22" s="80" t="s">
        <v>102</v>
      </c>
      <c r="F22" s="102"/>
      <c r="G22" s="102"/>
      <c r="H22" s="81"/>
      <c r="I22" s="81">
        <v>100</v>
      </c>
      <c r="J22" s="81"/>
    </row>
    <row r="23" spans="2:10" s="40" customFormat="1" ht="30" customHeight="1" x14ac:dyDescent="0.25">
      <c r="B23" s="75"/>
      <c r="C23" s="76">
        <v>324</v>
      </c>
      <c r="D23" s="77"/>
      <c r="E23" s="80" t="s">
        <v>103</v>
      </c>
      <c r="F23" s="102">
        <v>819.76</v>
      </c>
      <c r="G23" s="102"/>
      <c r="H23" s="81"/>
      <c r="I23" s="81">
        <v>135.91999999999999</v>
      </c>
      <c r="J23" s="81"/>
    </row>
    <row r="24" spans="2:10" s="40" customFormat="1" ht="30" customHeight="1" x14ac:dyDescent="0.25">
      <c r="B24" s="75"/>
      <c r="C24" s="76"/>
      <c r="D24" s="77">
        <v>3241</v>
      </c>
      <c r="E24" s="80" t="s">
        <v>161</v>
      </c>
      <c r="F24" s="102"/>
      <c r="G24" s="102"/>
      <c r="H24" s="81"/>
      <c r="I24" s="81">
        <v>135.91999999999999</v>
      </c>
      <c r="J24" s="81"/>
    </row>
    <row r="25" spans="2:10" s="40" customFormat="1" ht="30" customHeight="1" x14ac:dyDescent="0.25">
      <c r="B25" s="75"/>
      <c r="C25" s="76">
        <v>329</v>
      </c>
      <c r="D25" s="77"/>
      <c r="E25" s="80" t="s">
        <v>105</v>
      </c>
      <c r="F25" s="102">
        <v>9081.92</v>
      </c>
      <c r="G25" s="102"/>
      <c r="H25" s="81"/>
      <c r="I25" s="81">
        <f>SUM(I26:I28)</f>
        <v>7611.1</v>
      </c>
      <c r="J25" s="81"/>
    </row>
    <row r="26" spans="2:10" s="40" customFormat="1" ht="30" customHeight="1" x14ac:dyDescent="0.25">
      <c r="B26" s="75"/>
      <c r="C26" s="76"/>
      <c r="D26" s="77">
        <v>3293</v>
      </c>
      <c r="E26" s="80" t="s">
        <v>106</v>
      </c>
      <c r="F26" s="102"/>
      <c r="G26" s="102"/>
      <c r="H26" s="81"/>
      <c r="I26" s="81">
        <v>0</v>
      </c>
      <c r="J26" s="81"/>
    </row>
    <row r="27" spans="2:10" s="40" customFormat="1" ht="30" customHeight="1" x14ac:dyDescent="0.25">
      <c r="B27" s="75"/>
      <c r="C27" s="76"/>
      <c r="D27" s="77">
        <v>3294</v>
      </c>
      <c r="E27" s="80" t="s">
        <v>107</v>
      </c>
      <c r="F27" s="102"/>
      <c r="G27" s="102"/>
      <c r="H27" s="81"/>
      <c r="I27" s="81">
        <v>960</v>
      </c>
      <c r="J27" s="81"/>
    </row>
    <row r="28" spans="2:10" s="40" customFormat="1" ht="30" customHeight="1" x14ac:dyDescent="0.25">
      <c r="B28" s="75"/>
      <c r="C28" s="76"/>
      <c r="D28" s="77">
        <v>3299</v>
      </c>
      <c r="E28" s="80" t="s">
        <v>105</v>
      </c>
      <c r="F28" s="102"/>
      <c r="G28" s="102"/>
      <c r="H28" s="81"/>
      <c r="I28" s="81">
        <v>6651.1</v>
      </c>
      <c r="J28" s="81"/>
    </row>
    <row r="29" spans="2:10" s="40" customFormat="1" ht="30" customHeight="1" x14ac:dyDescent="0.25">
      <c r="B29" s="145" t="s">
        <v>139</v>
      </c>
      <c r="C29" s="146"/>
      <c r="D29" s="147"/>
      <c r="E29" s="86" t="s">
        <v>141</v>
      </c>
      <c r="F29" s="102">
        <v>250</v>
      </c>
      <c r="G29" s="102">
        <v>2000</v>
      </c>
      <c r="H29" s="81">
        <v>2000</v>
      </c>
      <c r="I29" s="81">
        <v>0</v>
      </c>
      <c r="J29" s="81">
        <f>I29/H29*100</f>
        <v>0</v>
      </c>
    </row>
    <row r="30" spans="2:10" s="40" customFormat="1" ht="30" customHeight="1" x14ac:dyDescent="0.25">
      <c r="B30" s="72">
        <v>3</v>
      </c>
      <c r="C30" s="73"/>
      <c r="D30" s="74"/>
      <c r="E30" s="80" t="s">
        <v>3</v>
      </c>
      <c r="F30" s="102">
        <v>250</v>
      </c>
      <c r="G30" s="102">
        <v>2000</v>
      </c>
      <c r="H30" s="81">
        <v>2000</v>
      </c>
      <c r="I30" s="81">
        <v>0</v>
      </c>
      <c r="J30" s="81">
        <v>0</v>
      </c>
    </row>
    <row r="31" spans="2:10" s="40" customFormat="1" ht="30" customHeight="1" x14ac:dyDescent="0.25">
      <c r="B31" s="72"/>
      <c r="C31" s="73">
        <v>32</v>
      </c>
      <c r="D31" s="74"/>
      <c r="E31" s="80" t="s">
        <v>12</v>
      </c>
      <c r="F31" s="102">
        <f>SUM(F32+F34)</f>
        <v>250</v>
      </c>
      <c r="G31" s="102">
        <v>2000</v>
      </c>
      <c r="H31" s="81">
        <v>2000</v>
      </c>
      <c r="I31" s="81">
        <v>0</v>
      </c>
      <c r="J31" s="81">
        <v>0</v>
      </c>
    </row>
    <row r="32" spans="2:10" s="40" customFormat="1" ht="30" customHeight="1" x14ac:dyDescent="0.25">
      <c r="B32" s="75"/>
      <c r="C32" s="76">
        <v>323</v>
      </c>
      <c r="D32" s="77"/>
      <c r="E32" s="85" t="s">
        <v>94</v>
      </c>
      <c r="F32" s="102">
        <v>198.85</v>
      </c>
      <c r="G32" s="102"/>
      <c r="H32" s="81"/>
      <c r="I32" s="81">
        <v>0</v>
      </c>
      <c r="J32" s="81"/>
    </row>
    <row r="33" spans="2:10" s="40" customFormat="1" ht="30" customHeight="1" x14ac:dyDescent="0.25">
      <c r="B33" s="75"/>
      <c r="C33" s="76"/>
      <c r="D33" s="77">
        <v>3237</v>
      </c>
      <c r="E33" s="85" t="s">
        <v>100</v>
      </c>
      <c r="F33" s="102"/>
      <c r="G33" s="102"/>
      <c r="H33" s="81"/>
      <c r="I33" s="81">
        <v>0</v>
      </c>
      <c r="J33" s="81"/>
    </row>
    <row r="34" spans="2:10" s="40" customFormat="1" ht="30" customHeight="1" x14ac:dyDescent="0.25">
      <c r="B34" s="75"/>
      <c r="C34" s="76">
        <v>329</v>
      </c>
      <c r="D34" s="77"/>
      <c r="E34" s="85" t="s">
        <v>105</v>
      </c>
      <c r="F34" s="102">
        <v>51.15</v>
      </c>
      <c r="G34" s="102"/>
      <c r="H34" s="81"/>
      <c r="I34" s="81">
        <v>0</v>
      </c>
      <c r="J34" s="81"/>
    </row>
    <row r="35" spans="2:10" s="40" customFormat="1" ht="30" customHeight="1" x14ac:dyDescent="0.25">
      <c r="B35" s="75"/>
      <c r="C35" s="76"/>
      <c r="D35" s="77">
        <v>3293</v>
      </c>
      <c r="E35" s="85" t="s">
        <v>106</v>
      </c>
      <c r="F35" s="102"/>
      <c r="G35" s="102"/>
      <c r="H35" s="81"/>
      <c r="I35" s="81">
        <v>0</v>
      </c>
      <c r="J35" s="81"/>
    </row>
    <row r="36" spans="2:10" s="40" customFormat="1" ht="30" customHeight="1" x14ac:dyDescent="0.25">
      <c r="B36" s="75"/>
      <c r="C36" s="76"/>
      <c r="D36" s="77">
        <v>3299</v>
      </c>
      <c r="E36" s="85" t="s">
        <v>105</v>
      </c>
      <c r="F36" s="102"/>
      <c r="G36" s="102"/>
      <c r="H36" s="81"/>
      <c r="I36" s="81">
        <v>0</v>
      </c>
      <c r="J36" s="81"/>
    </row>
    <row r="37" spans="2:10" s="40" customFormat="1" ht="30" customHeight="1" x14ac:dyDescent="0.25">
      <c r="B37" s="145" t="s">
        <v>139</v>
      </c>
      <c r="C37" s="146"/>
      <c r="D37" s="147"/>
      <c r="E37" s="86" t="s">
        <v>184</v>
      </c>
      <c r="F37" s="102">
        <v>250</v>
      </c>
      <c r="G37" s="102">
        <v>0</v>
      </c>
      <c r="H37" s="81">
        <v>400</v>
      </c>
      <c r="I37" s="81">
        <v>372.9</v>
      </c>
      <c r="J37" s="81">
        <f>I37/H37*100</f>
        <v>93.224999999999994</v>
      </c>
    </row>
    <row r="38" spans="2:10" s="40" customFormat="1" ht="30" customHeight="1" x14ac:dyDescent="0.25">
      <c r="B38" s="88">
        <v>3</v>
      </c>
      <c r="C38" s="89"/>
      <c r="D38" s="90"/>
      <c r="E38" s="105" t="s">
        <v>3</v>
      </c>
      <c r="F38" s="102"/>
      <c r="G38" s="102"/>
      <c r="H38" s="81">
        <v>400</v>
      </c>
      <c r="I38" s="81">
        <v>372.9</v>
      </c>
      <c r="J38" s="81">
        <f>I38/H38*100</f>
        <v>93.224999999999994</v>
      </c>
    </row>
    <row r="39" spans="2:10" s="40" customFormat="1" ht="30" customHeight="1" x14ac:dyDescent="0.25">
      <c r="B39" s="88"/>
      <c r="C39" s="89">
        <v>32</v>
      </c>
      <c r="D39" s="90"/>
      <c r="E39" s="105" t="s">
        <v>12</v>
      </c>
      <c r="F39" s="102"/>
      <c r="G39" s="102"/>
      <c r="H39" s="81">
        <v>400</v>
      </c>
      <c r="I39" s="81">
        <v>372.9</v>
      </c>
      <c r="J39" s="81">
        <f>I39/H39*100</f>
        <v>93.224999999999994</v>
      </c>
    </row>
    <row r="40" spans="2:10" s="40" customFormat="1" ht="30" customHeight="1" x14ac:dyDescent="0.25">
      <c r="B40" s="88"/>
      <c r="C40" s="89">
        <v>329</v>
      </c>
      <c r="D40" s="90"/>
      <c r="E40" s="105" t="s">
        <v>105</v>
      </c>
      <c r="F40" s="102"/>
      <c r="G40" s="102"/>
      <c r="H40" s="81"/>
      <c r="I40" s="81">
        <v>372.9</v>
      </c>
      <c r="J40" s="81"/>
    </row>
    <row r="41" spans="2:10" s="40" customFormat="1" ht="30" customHeight="1" x14ac:dyDescent="0.25">
      <c r="B41" s="88"/>
      <c r="C41" s="89"/>
      <c r="D41" s="90">
        <v>3293</v>
      </c>
      <c r="E41" s="105" t="s">
        <v>106</v>
      </c>
      <c r="F41" s="102"/>
      <c r="G41" s="102"/>
      <c r="H41" s="81"/>
      <c r="I41" s="81">
        <v>100</v>
      </c>
      <c r="J41" s="81"/>
    </row>
    <row r="42" spans="2:10" s="40" customFormat="1" ht="30" customHeight="1" x14ac:dyDescent="0.25">
      <c r="B42" s="88"/>
      <c r="C42" s="89"/>
      <c r="D42" s="90">
        <v>3299</v>
      </c>
      <c r="E42" s="105" t="s">
        <v>105</v>
      </c>
      <c r="F42" s="102"/>
      <c r="G42" s="102"/>
      <c r="H42" s="81"/>
      <c r="I42" s="81">
        <v>272.89999999999998</v>
      </c>
      <c r="J42" s="81"/>
    </row>
    <row r="43" spans="2:10" s="40" customFormat="1" ht="30" customHeight="1" x14ac:dyDescent="0.25">
      <c r="B43" s="145" t="s">
        <v>144</v>
      </c>
      <c r="C43" s="146"/>
      <c r="D43" s="147"/>
      <c r="E43" s="91" t="s">
        <v>145</v>
      </c>
      <c r="F43" s="101">
        <f>SUM(F49+F72+F104+F121)</f>
        <v>334488.7</v>
      </c>
      <c r="G43" s="101">
        <f>SUM(G44+G49+G72+G104)</f>
        <v>745748</v>
      </c>
      <c r="H43" s="84">
        <f>SUM(H49+H72+H104)</f>
        <v>951276.68</v>
      </c>
      <c r="I43" s="84">
        <f>SUM(I44+I49+I72+I104)</f>
        <v>460688.45</v>
      </c>
      <c r="J43" s="84">
        <f>I43/H43*100</f>
        <v>48.42843934742519</v>
      </c>
    </row>
    <row r="44" spans="2:10" s="40" customFormat="1" ht="30" customHeight="1" x14ac:dyDescent="0.25">
      <c r="B44" s="145" t="s">
        <v>151</v>
      </c>
      <c r="C44" s="146"/>
      <c r="D44" s="147"/>
      <c r="E44" s="86" t="s">
        <v>152</v>
      </c>
      <c r="F44" s="102"/>
      <c r="G44" s="102"/>
      <c r="H44" s="81"/>
      <c r="I44" s="81">
        <v>0.01</v>
      </c>
      <c r="J44" s="81"/>
    </row>
    <row r="45" spans="2:10" s="40" customFormat="1" ht="30" customHeight="1" x14ac:dyDescent="0.25">
      <c r="B45" s="148">
        <v>3</v>
      </c>
      <c r="C45" s="149"/>
      <c r="D45" s="150"/>
      <c r="E45" s="80" t="s">
        <v>3</v>
      </c>
      <c r="F45" s="102"/>
      <c r="G45" s="102"/>
      <c r="H45" s="81"/>
      <c r="I45" s="81">
        <v>0.01</v>
      </c>
      <c r="J45" s="81"/>
    </row>
    <row r="46" spans="2:10" s="40" customFormat="1" ht="30" customHeight="1" x14ac:dyDescent="0.25">
      <c r="B46" s="72"/>
      <c r="C46" s="73">
        <v>34</v>
      </c>
      <c r="D46" s="74"/>
      <c r="E46" s="80" t="s">
        <v>110</v>
      </c>
      <c r="F46" s="102"/>
      <c r="G46" s="102"/>
      <c r="H46" s="81"/>
      <c r="I46" s="81">
        <v>0.01</v>
      </c>
      <c r="J46" s="81"/>
    </row>
    <row r="47" spans="2:10" s="40" customFormat="1" ht="30" customHeight="1" x14ac:dyDescent="0.25">
      <c r="B47" s="75"/>
      <c r="C47" s="76">
        <v>343</v>
      </c>
      <c r="D47" s="77"/>
      <c r="E47" s="80" t="s">
        <v>111</v>
      </c>
      <c r="F47" s="102"/>
      <c r="G47" s="102"/>
      <c r="H47" s="81"/>
      <c r="I47" s="81">
        <v>0.01</v>
      </c>
      <c r="J47" s="81"/>
    </row>
    <row r="48" spans="2:10" s="40" customFormat="1" ht="30" customHeight="1" x14ac:dyDescent="0.25">
      <c r="B48" s="75"/>
      <c r="C48" s="76"/>
      <c r="D48" s="77">
        <v>3431</v>
      </c>
      <c r="E48" s="80" t="s">
        <v>118</v>
      </c>
      <c r="F48" s="102"/>
      <c r="G48" s="102"/>
      <c r="H48" s="81"/>
      <c r="I48" s="81">
        <v>0.01</v>
      </c>
      <c r="J48" s="81"/>
    </row>
    <row r="49" spans="2:10" s="40" customFormat="1" ht="30" customHeight="1" x14ac:dyDescent="0.25">
      <c r="B49" s="145" t="s">
        <v>146</v>
      </c>
      <c r="C49" s="146"/>
      <c r="D49" s="147"/>
      <c r="E49" s="86" t="s">
        <v>147</v>
      </c>
      <c r="F49" s="102">
        <v>20272.330000000002</v>
      </c>
      <c r="G49" s="102">
        <v>36948</v>
      </c>
      <c r="H49" s="81">
        <v>41476.68</v>
      </c>
      <c r="I49" s="81">
        <v>17567.689999999999</v>
      </c>
      <c r="J49" s="81">
        <f>I49/H49*100</f>
        <v>42.355583908837446</v>
      </c>
    </row>
    <row r="50" spans="2:10" s="40" customFormat="1" ht="30" customHeight="1" x14ac:dyDescent="0.25">
      <c r="B50" s="148">
        <v>3</v>
      </c>
      <c r="C50" s="149"/>
      <c r="D50" s="150"/>
      <c r="E50" s="80" t="s">
        <v>3</v>
      </c>
      <c r="F50" s="102">
        <f>SUM(F51)</f>
        <v>20272.330000000002</v>
      </c>
      <c r="G50" s="102">
        <v>36948</v>
      </c>
      <c r="H50" s="81">
        <v>41476.68</v>
      </c>
      <c r="I50" s="81">
        <v>17567.689999999999</v>
      </c>
      <c r="J50" s="81">
        <f>I50/H50*100</f>
        <v>42.355583908837446</v>
      </c>
    </row>
    <row r="51" spans="2:10" s="40" customFormat="1" ht="30" customHeight="1" x14ac:dyDescent="0.25">
      <c r="B51" s="72"/>
      <c r="C51" s="73">
        <v>32</v>
      </c>
      <c r="D51" s="74"/>
      <c r="E51" s="80" t="s">
        <v>12</v>
      </c>
      <c r="F51" s="102">
        <f>SUM(F52+F53+F58+F67)</f>
        <v>20272.330000000002</v>
      </c>
      <c r="G51" s="102">
        <v>36948</v>
      </c>
      <c r="H51" s="81">
        <v>41476.68</v>
      </c>
      <c r="I51" s="81">
        <f>SUM(I53+I58+I67)</f>
        <v>17567.689999999999</v>
      </c>
      <c r="J51" s="81">
        <f>I51/H51*100</f>
        <v>42.355583908837446</v>
      </c>
    </row>
    <row r="52" spans="2:10" s="40" customFormat="1" ht="30" customHeight="1" x14ac:dyDescent="0.25">
      <c r="B52" s="88"/>
      <c r="C52" s="89">
        <v>321</v>
      </c>
      <c r="D52" s="90"/>
      <c r="E52" s="80" t="s">
        <v>183</v>
      </c>
      <c r="F52" s="102">
        <v>265</v>
      </c>
      <c r="G52" s="102"/>
      <c r="H52" s="81"/>
      <c r="I52" s="81">
        <v>0</v>
      </c>
      <c r="J52" s="81"/>
    </row>
    <row r="53" spans="2:10" s="40" customFormat="1" ht="30" customHeight="1" x14ac:dyDescent="0.25">
      <c r="B53" s="75"/>
      <c r="C53" s="76">
        <v>322</v>
      </c>
      <c r="D53" s="77"/>
      <c r="E53" s="80" t="s">
        <v>162</v>
      </c>
      <c r="F53" s="102">
        <v>3873.65</v>
      </c>
      <c r="G53" s="102"/>
      <c r="H53" s="81"/>
      <c r="I53" s="81">
        <f>SUM(I54:I57)</f>
        <v>2943.9399999999996</v>
      </c>
      <c r="J53" s="81"/>
    </row>
    <row r="54" spans="2:10" s="40" customFormat="1" ht="30" customHeight="1" x14ac:dyDescent="0.25">
      <c r="B54" s="75"/>
      <c r="C54" s="76"/>
      <c r="D54" s="77">
        <v>3221</v>
      </c>
      <c r="E54" s="80" t="s">
        <v>91</v>
      </c>
      <c r="F54" s="102"/>
      <c r="G54" s="102"/>
      <c r="H54" s="81"/>
      <c r="I54" s="81">
        <v>1218.19</v>
      </c>
      <c r="J54" s="81"/>
    </row>
    <row r="55" spans="2:10" s="40" customFormat="1" ht="30" customHeight="1" x14ac:dyDescent="0.25">
      <c r="B55" s="75"/>
      <c r="C55" s="76"/>
      <c r="D55" s="77">
        <v>3223</v>
      </c>
      <c r="E55" s="80" t="s">
        <v>163</v>
      </c>
      <c r="F55" s="102"/>
      <c r="G55" s="102"/>
      <c r="H55" s="81"/>
      <c r="I55" s="81">
        <v>1316.93</v>
      </c>
      <c r="J55" s="81"/>
    </row>
    <row r="56" spans="2:10" s="40" customFormat="1" ht="30" customHeight="1" x14ac:dyDescent="0.25">
      <c r="B56" s="75"/>
      <c r="C56" s="76"/>
      <c r="D56" s="77">
        <v>3224</v>
      </c>
      <c r="E56" s="80" t="s">
        <v>164</v>
      </c>
      <c r="F56" s="102"/>
      <c r="G56" s="102"/>
      <c r="H56" s="81"/>
      <c r="I56" s="81">
        <v>248.91</v>
      </c>
      <c r="J56" s="81"/>
    </row>
    <row r="57" spans="2:10" s="40" customFormat="1" ht="30" customHeight="1" x14ac:dyDescent="0.25">
      <c r="B57" s="88"/>
      <c r="C57" s="89"/>
      <c r="D57" s="90">
        <v>3227</v>
      </c>
      <c r="E57" s="80" t="s">
        <v>185</v>
      </c>
      <c r="F57" s="102"/>
      <c r="G57" s="102"/>
      <c r="H57" s="81"/>
      <c r="I57" s="81">
        <v>159.91</v>
      </c>
      <c r="J57" s="81"/>
    </row>
    <row r="58" spans="2:10" s="40" customFormat="1" ht="30" customHeight="1" x14ac:dyDescent="0.25">
      <c r="B58" s="75"/>
      <c r="C58" s="76">
        <v>323</v>
      </c>
      <c r="D58" s="77"/>
      <c r="E58" s="80" t="s">
        <v>94</v>
      </c>
      <c r="F58" s="102">
        <v>12894.57</v>
      </c>
      <c r="G58" s="102"/>
      <c r="H58" s="81"/>
      <c r="I58" s="81">
        <f>SUM(I59:I66)</f>
        <v>11344.59</v>
      </c>
      <c r="J58" s="81"/>
    </row>
    <row r="59" spans="2:10" s="40" customFormat="1" ht="30" customHeight="1" x14ac:dyDescent="0.25">
      <c r="B59" s="75"/>
      <c r="C59" s="76"/>
      <c r="D59" s="77">
        <v>3231</v>
      </c>
      <c r="E59" s="80" t="s">
        <v>160</v>
      </c>
      <c r="F59" s="102"/>
      <c r="G59" s="102"/>
      <c r="H59" s="81"/>
      <c r="I59" s="81">
        <v>608.51</v>
      </c>
      <c r="J59" s="81"/>
    </row>
    <row r="60" spans="2:10" s="40" customFormat="1" ht="30" customHeight="1" x14ac:dyDescent="0.25">
      <c r="B60" s="75"/>
      <c r="C60" s="76"/>
      <c r="D60" s="77">
        <v>3232</v>
      </c>
      <c r="E60" s="80" t="s">
        <v>96</v>
      </c>
      <c r="F60" s="102"/>
      <c r="G60" s="102"/>
      <c r="H60" s="81"/>
      <c r="I60" s="81">
        <v>383.3</v>
      </c>
      <c r="J60" s="81"/>
    </row>
    <row r="61" spans="2:10" s="40" customFormat="1" ht="30" customHeight="1" x14ac:dyDescent="0.25">
      <c r="B61" s="75"/>
      <c r="C61" s="76"/>
      <c r="D61" s="77">
        <v>3233</v>
      </c>
      <c r="E61" s="80" t="s">
        <v>97</v>
      </c>
      <c r="F61" s="102"/>
      <c r="G61" s="102"/>
      <c r="H61" s="81"/>
      <c r="I61" s="81">
        <v>0</v>
      </c>
      <c r="J61" s="81"/>
    </row>
    <row r="62" spans="2:10" s="40" customFormat="1" ht="30" customHeight="1" x14ac:dyDescent="0.25">
      <c r="B62" s="75"/>
      <c r="C62" s="76"/>
      <c r="D62" s="77">
        <v>3234</v>
      </c>
      <c r="E62" s="80" t="s">
        <v>98</v>
      </c>
      <c r="F62" s="102"/>
      <c r="G62" s="102"/>
      <c r="H62" s="81"/>
      <c r="I62" s="81">
        <v>577.95000000000005</v>
      </c>
      <c r="J62" s="81"/>
    </row>
    <row r="63" spans="2:10" s="40" customFormat="1" ht="30" customHeight="1" x14ac:dyDescent="0.25">
      <c r="B63" s="75"/>
      <c r="C63" s="76"/>
      <c r="D63" s="77">
        <v>3236</v>
      </c>
      <c r="E63" s="80" t="s">
        <v>99</v>
      </c>
      <c r="F63" s="102"/>
      <c r="G63" s="102"/>
      <c r="H63" s="81"/>
      <c r="I63" s="81">
        <v>0</v>
      </c>
      <c r="J63" s="81"/>
    </row>
    <row r="64" spans="2:10" s="40" customFormat="1" ht="30" customHeight="1" x14ac:dyDescent="0.25">
      <c r="B64" s="75"/>
      <c r="C64" s="76"/>
      <c r="D64" s="77">
        <v>3237</v>
      </c>
      <c r="E64" s="80" t="s">
        <v>100</v>
      </c>
      <c r="F64" s="102"/>
      <c r="G64" s="102"/>
      <c r="H64" s="81"/>
      <c r="I64" s="81">
        <v>6383.76</v>
      </c>
      <c r="J64" s="81"/>
    </row>
    <row r="65" spans="2:10" s="40" customFormat="1" ht="30" customHeight="1" x14ac:dyDescent="0.25">
      <c r="B65" s="75"/>
      <c r="C65" s="76"/>
      <c r="D65" s="77">
        <v>3238</v>
      </c>
      <c r="E65" s="80" t="s">
        <v>101</v>
      </c>
      <c r="F65" s="102"/>
      <c r="G65" s="102"/>
      <c r="H65" s="81"/>
      <c r="I65" s="81">
        <v>802.14</v>
      </c>
      <c r="J65" s="81"/>
    </row>
    <row r="66" spans="2:10" s="40" customFormat="1" ht="30" customHeight="1" x14ac:dyDescent="0.25">
      <c r="B66" s="75"/>
      <c r="C66" s="76"/>
      <c r="D66" s="77">
        <v>3239</v>
      </c>
      <c r="E66" s="80" t="s">
        <v>102</v>
      </c>
      <c r="F66" s="102"/>
      <c r="G66" s="102"/>
      <c r="H66" s="81"/>
      <c r="I66" s="81">
        <v>2588.9299999999998</v>
      </c>
      <c r="J66" s="81"/>
    </row>
    <row r="67" spans="2:10" s="40" customFormat="1" ht="30" customHeight="1" x14ac:dyDescent="0.25">
      <c r="B67" s="75"/>
      <c r="C67" s="76">
        <v>329</v>
      </c>
      <c r="D67" s="77"/>
      <c r="E67" s="80" t="s">
        <v>105</v>
      </c>
      <c r="F67" s="102">
        <v>3239.11</v>
      </c>
      <c r="G67" s="102"/>
      <c r="H67" s="81"/>
      <c r="I67" s="81">
        <f>SUM(I68:I71)</f>
        <v>3279.16</v>
      </c>
      <c r="J67" s="81"/>
    </row>
    <row r="68" spans="2:10" s="40" customFormat="1" ht="30" customHeight="1" x14ac:dyDescent="0.25">
      <c r="B68" s="75"/>
      <c r="C68" s="76"/>
      <c r="D68" s="77">
        <v>3293</v>
      </c>
      <c r="E68" s="80" t="s">
        <v>106</v>
      </c>
      <c r="F68" s="102"/>
      <c r="G68" s="102"/>
      <c r="H68" s="81"/>
      <c r="I68" s="81">
        <v>2016.07</v>
      </c>
      <c r="J68" s="81"/>
    </row>
    <row r="69" spans="2:10" s="40" customFormat="1" ht="30" customHeight="1" x14ac:dyDescent="0.25">
      <c r="B69" s="75"/>
      <c r="C69" s="76"/>
      <c r="D69" s="77">
        <v>3294</v>
      </c>
      <c r="E69" s="80" t="s">
        <v>107</v>
      </c>
      <c r="F69" s="102"/>
      <c r="G69" s="102"/>
      <c r="H69" s="81"/>
      <c r="I69" s="81">
        <v>1103.0899999999999</v>
      </c>
      <c r="J69" s="81"/>
    </row>
    <row r="70" spans="2:10" s="40" customFormat="1" ht="30" customHeight="1" x14ac:dyDescent="0.25">
      <c r="B70" s="75"/>
      <c r="C70" s="76"/>
      <c r="D70" s="77">
        <v>3295</v>
      </c>
      <c r="E70" s="80" t="s">
        <v>108</v>
      </c>
      <c r="F70" s="102"/>
      <c r="G70" s="102"/>
      <c r="H70" s="81"/>
      <c r="I70" s="81">
        <v>0</v>
      </c>
      <c r="J70" s="81"/>
    </row>
    <row r="71" spans="2:10" s="40" customFormat="1" ht="30" customHeight="1" x14ac:dyDescent="0.25">
      <c r="B71" s="75"/>
      <c r="C71" s="76"/>
      <c r="D71" s="77">
        <v>3299</v>
      </c>
      <c r="E71" s="80" t="s">
        <v>105</v>
      </c>
      <c r="F71" s="102"/>
      <c r="G71" s="102"/>
      <c r="H71" s="81"/>
      <c r="I71" s="81">
        <v>160</v>
      </c>
      <c r="J71" s="81"/>
    </row>
    <row r="72" spans="2:10" s="40" customFormat="1" ht="30" customHeight="1" x14ac:dyDescent="0.25">
      <c r="B72" s="145" t="s">
        <v>140</v>
      </c>
      <c r="C72" s="146"/>
      <c r="D72" s="147"/>
      <c r="E72" s="86" t="s">
        <v>138</v>
      </c>
      <c r="F72" s="102">
        <v>11401.51</v>
      </c>
      <c r="G72" s="102">
        <f>SUM(G74+G79+G101)</f>
        <v>31000</v>
      </c>
      <c r="H72" s="81">
        <f>SUM(H74+H79+H101)</f>
        <v>22000</v>
      </c>
      <c r="I72" s="81">
        <v>9022.8799999999992</v>
      </c>
      <c r="J72" s="81">
        <f>I72/H72*100</f>
        <v>41.013090909090906</v>
      </c>
    </row>
    <row r="73" spans="2:10" s="40" customFormat="1" ht="30" customHeight="1" x14ac:dyDescent="0.25">
      <c r="B73" s="148">
        <v>3</v>
      </c>
      <c r="C73" s="149"/>
      <c r="D73" s="150"/>
      <c r="E73" s="80" t="s">
        <v>3</v>
      </c>
      <c r="F73" s="102">
        <f>SUM(F74+F79+F101)</f>
        <v>11401.51</v>
      </c>
      <c r="G73" s="102">
        <v>31000</v>
      </c>
      <c r="H73" s="81">
        <v>22000</v>
      </c>
      <c r="I73" s="81">
        <f>SUM(I74+I79+I101)</f>
        <v>9022.880000000001</v>
      </c>
      <c r="J73" s="81">
        <f>I73/H73*100</f>
        <v>41.013090909090913</v>
      </c>
    </row>
    <row r="74" spans="2:10" s="40" customFormat="1" ht="30" customHeight="1" x14ac:dyDescent="0.25">
      <c r="B74" s="72"/>
      <c r="C74" s="73">
        <v>31</v>
      </c>
      <c r="D74" s="74"/>
      <c r="E74" s="80" t="s">
        <v>4</v>
      </c>
      <c r="F74" s="102">
        <v>0</v>
      </c>
      <c r="G74" s="102">
        <v>500</v>
      </c>
      <c r="H74" s="81">
        <v>1000</v>
      </c>
      <c r="I74" s="81">
        <f>SUM(I75+I77)</f>
        <v>617.66</v>
      </c>
      <c r="J74" s="81">
        <f>I74/H74*100</f>
        <v>61.765999999999998</v>
      </c>
    </row>
    <row r="75" spans="2:10" s="40" customFormat="1" ht="30" customHeight="1" x14ac:dyDescent="0.25">
      <c r="B75" s="75"/>
      <c r="C75" s="76">
        <v>311</v>
      </c>
      <c r="D75" s="77"/>
      <c r="E75" s="80" t="s">
        <v>24</v>
      </c>
      <c r="F75" s="102"/>
      <c r="G75" s="102"/>
      <c r="H75" s="81"/>
      <c r="I75" s="81">
        <v>530.17999999999995</v>
      </c>
      <c r="J75" s="81"/>
    </row>
    <row r="76" spans="2:10" s="40" customFormat="1" ht="30" customHeight="1" x14ac:dyDescent="0.25">
      <c r="B76" s="75"/>
      <c r="C76" s="76"/>
      <c r="D76" s="77">
        <v>3111</v>
      </c>
      <c r="E76" s="80" t="s">
        <v>25</v>
      </c>
      <c r="F76" s="102"/>
      <c r="G76" s="102"/>
      <c r="H76" s="81"/>
      <c r="I76" s="81">
        <v>530.17999999999995</v>
      </c>
      <c r="J76" s="81"/>
    </row>
    <row r="77" spans="2:10" s="40" customFormat="1" ht="30" customHeight="1" x14ac:dyDescent="0.25">
      <c r="B77" s="88"/>
      <c r="C77" s="89">
        <v>313</v>
      </c>
      <c r="D77" s="90"/>
      <c r="E77" s="80" t="s">
        <v>82</v>
      </c>
      <c r="F77" s="102"/>
      <c r="G77" s="102"/>
      <c r="H77" s="81"/>
      <c r="I77" s="81">
        <v>87.48</v>
      </c>
      <c r="J77" s="81"/>
    </row>
    <row r="78" spans="2:10" s="40" customFormat="1" ht="30" customHeight="1" x14ac:dyDescent="0.25">
      <c r="B78" s="88"/>
      <c r="C78" s="89"/>
      <c r="D78" s="90">
        <v>3132</v>
      </c>
      <c r="E78" s="80" t="s">
        <v>83</v>
      </c>
      <c r="F78" s="102"/>
      <c r="G78" s="102"/>
      <c r="H78" s="81"/>
      <c r="I78" s="81">
        <v>87.48</v>
      </c>
      <c r="J78" s="81"/>
    </row>
    <row r="79" spans="2:10" s="40" customFormat="1" ht="30" customHeight="1" x14ac:dyDescent="0.25">
      <c r="B79" s="72"/>
      <c r="C79" s="73">
        <v>32</v>
      </c>
      <c r="D79" s="74"/>
      <c r="E79" s="80" t="s">
        <v>12</v>
      </c>
      <c r="F79" s="102">
        <f>SUM(F80+F83+F86+F94+F96)</f>
        <v>10976.45</v>
      </c>
      <c r="G79" s="102">
        <v>29500</v>
      </c>
      <c r="H79" s="81">
        <v>20000</v>
      </c>
      <c r="I79" s="81">
        <f>SUM(I80+I83+I86+I94+I96)</f>
        <v>7972.63</v>
      </c>
      <c r="J79" s="81">
        <f>I79/H79*100</f>
        <v>39.863150000000005</v>
      </c>
    </row>
    <row r="80" spans="2:10" s="40" customFormat="1" ht="30" customHeight="1" x14ac:dyDescent="0.25">
      <c r="B80" s="75"/>
      <c r="C80" s="76">
        <v>321</v>
      </c>
      <c r="D80" s="77"/>
      <c r="E80" s="80" t="s">
        <v>26</v>
      </c>
      <c r="F80" s="102">
        <v>1546.24</v>
      </c>
      <c r="G80" s="102"/>
      <c r="H80" s="81"/>
      <c r="I80" s="81">
        <v>283.95999999999998</v>
      </c>
      <c r="J80" s="81"/>
    </row>
    <row r="81" spans="2:10" s="40" customFormat="1" ht="30" customHeight="1" x14ac:dyDescent="0.25">
      <c r="B81" s="75"/>
      <c r="C81" s="76"/>
      <c r="D81" s="77">
        <v>3211</v>
      </c>
      <c r="E81" s="80" t="s">
        <v>27</v>
      </c>
      <c r="F81" s="102"/>
      <c r="G81" s="102"/>
      <c r="H81" s="81"/>
      <c r="I81" s="81">
        <v>283.95999999999998</v>
      </c>
      <c r="J81" s="81"/>
    </row>
    <row r="82" spans="2:10" s="40" customFormat="1" ht="30" customHeight="1" x14ac:dyDescent="0.25">
      <c r="B82" s="75"/>
      <c r="C82" s="76"/>
      <c r="D82" s="77">
        <v>3214</v>
      </c>
      <c r="E82" s="80" t="s">
        <v>90</v>
      </c>
      <c r="F82" s="102"/>
      <c r="G82" s="102"/>
      <c r="H82" s="81"/>
      <c r="I82" s="81">
        <v>0</v>
      </c>
      <c r="J82" s="81"/>
    </row>
    <row r="83" spans="2:10" s="40" customFormat="1" ht="30" customHeight="1" x14ac:dyDescent="0.25">
      <c r="B83" s="75"/>
      <c r="C83" s="76">
        <v>322</v>
      </c>
      <c r="D83" s="77"/>
      <c r="E83" s="80" t="s">
        <v>162</v>
      </c>
      <c r="F83" s="102">
        <v>708.05</v>
      </c>
      <c r="G83" s="102"/>
      <c r="H83" s="81"/>
      <c r="I83" s="81">
        <f>SUM(I84+I85)</f>
        <v>336.28999999999996</v>
      </c>
      <c r="J83" s="81"/>
    </row>
    <row r="84" spans="2:10" s="40" customFormat="1" ht="30" customHeight="1" x14ac:dyDescent="0.25">
      <c r="B84" s="75"/>
      <c r="C84" s="76"/>
      <c r="D84" s="77">
        <v>3221</v>
      </c>
      <c r="E84" s="80" t="s">
        <v>91</v>
      </c>
      <c r="F84" s="102"/>
      <c r="G84" s="102"/>
      <c r="H84" s="81"/>
      <c r="I84" s="81">
        <v>186.29</v>
      </c>
      <c r="J84" s="81"/>
    </row>
    <row r="85" spans="2:10" s="40" customFormat="1" ht="30" customHeight="1" x14ac:dyDescent="0.25">
      <c r="B85" s="75"/>
      <c r="C85" s="76"/>
      <c r="D85" s="77">
        <v>3223</v>
      </c>
      <c r="E85" s="80" t="s">
        <v>163</v>
      </c>
      <c r="F85" s="102"/>
      <c r="G85" s="102"/>
      <c r="H85" s="81"/>
      <c r="I85" s="81">
        <v>150</v>
      </c>
      <c r="J85" s="81"/>
    </row>
    <row r="86" spans="2:10" s="40" customFormat="1" ht="30" customHeight="1" x14ac:dyDescent="0.25">
      <c r="B86" s="75"/>
      <c r="C86" s="76">
        <v>323</v>
      </c>
      <c r="D86" s="77"/>
      <c r="E86" s="80" t="s">
        <v>94</v>
      </c>
      <c r="F86" s="102">
        <v>7515.7</v>
      </c>
      <c r="G86" s="102"/>
      <c r="H86" s="81"/>
      <c r="I86" s="81">
        <f>SUM(I87:I93)</f>
        <v>6819.89</v>
      </c>
      <c r="J86" s="81"/>
    </row>
    <row r="87" spans="2:10" s="40" customFormat="1" ht="30" customHeight="1" x14ac:dyDescent="0.25">
      <c r="B87" s="75"/>
      <c r="C87" s="76"/>
      <c r="D87" s="77">
        <v>3231</v>
      </c>
      <c r="E87" s="80" t="s">
        <v>160</v>
      </c>
      <c r="F87" s="102"/>
      <c r="G87" s="102"/>
      <c r="H87" s="81"/>
      <c r="I87" s="81">
        <v>335.25</v>
      </c>
      <c r="J87" s="81"/>
    </row>
    <row r="88" spans="2:10" s="40" customFormat="1" ht="30" customHeight="1" x14ac:dyDescent="0.25">
      <c r="B88" s="75"/>
      <c r="C88" s="76"/>
      <c r="D88" s="77">
        <v>3233</v>
      </c>
      <c r="E88" s="80" t="s">
        <v>97</v>
      </c>
      <c r="F88" s="102"/>
      <c r="G88" s="102"/>
      <c r="H88" s="81"/>
      <c r="I88" s="81">
        <v>38.81</v>
      </c>
      <c r="J88" s="81"/>
    </row>
    <row r="89" spans="2:10" s="40" customFormat="1" ht="30" customHeight="1" x14ac:dyDescent="0.25">
      <c r="B89" s="75"/>
      <c r="C89" s="76"/>
      <c r="D89" s="77">
        <v>3234</v>
      </c>
      <c r="E89" s="80" t="s">
        <v>98</v>
      </c>
      <c r="F89" s="102"/>
      <c r="G89" s="102"/>
      <c r="H89" s="81"/>
      <c r="I89" s="81">
        <v>135.83000000000001</v>
      </c>
      <c r="J89" s="81"/>
    </row>
    <row r="90" spans="2:10" s="40" customFormat="1" ht="30" customHeight="1" x14ac:dyDescent="0.25">
      <c r="B90" s="88"/>
      <c r="C90" s="89"/>
      <c r="D90" s="90">
        <v>3236</v>
      </c>
      <c r="E90" s="80" t="s">
        <v>99</v>
      </c>
      <c r="F90" s="102"/>
      <c r="G90" s="102"/>
      <c r="H90" s="81"/>
      <c r="I90" s="81">
        <v>33.1</v>
      </c>
      <c r="J90" s="81"/>
    </row>
    <row r="91" spans="2:10" s="40" customFormat="1" ht="30" customHeight="1" x14ac:dyDescent="0.25">
      <c r="B91" s="75"/>
      <c r="C91" s="76"/>
      <c r="D91" s="77">
        <v>3237</v>
      </c>
      <c r="E91" s="80" t="s">
        <v>100</v>
      </c>
      <c r="F91" s="102"/>
      <c r="G91" s="102"/>
      <c r="H91" s="81"/>
      <c r="I91" s="81">
        <v>4775.68</v>
      </c>
      <c r="J91" s="81"/>
    </row>
    <row r="92" spans="2:10" s="40" customFormat="1" ht="30" customHeight="1" x14ac:dyDescent="0.25">
      <c r="B92" s="75"/>
      <c r="C92" s="76"/>
      <c r="D92" s="77">
        <v>3238</v>
      </c>
      <c r="E92" s="80" t="s">
        <v>101</v>
      </c>
      <c r="F92" s="102"/>
      <c r="G92" s="102"/>
      <c r="H92" s="81"/>
      <c r="I92" s="81">
        <v>33</v>
      </c>
      <c r="J92" s="81"/>
    </row>
    <row r="93" spans="2:10" s="40" customFormat="1" ht="30" customHeight="1" x14ac:dyDescent="0.25">
      <c r="B93" s="75"/>
      <c r="C93" s="76"/>
      <c r="D93" s="77">
        <v>3239</v>
      </c>
      <c r="E93" s="80" t="s">
        <v>102</v>
      </c>
      <c r="F93" s="102"/>
      <c r="G93" s="102"/>
      <c r="H93" s="81"/>
      <c r="I93" s="81">
        <v>1468.22</v>
      </c>
      <c r="J93" s="81"/>
    </row>
    <row r="94" spans="2:10" s="40" customFormat="1" ht="30" customHeight="1" x14ac:dyDescent="0.25">
      <c r="B94" s="75"/>
      <c r="C94" s="76">
        <v>324</v>
      </c>
      <c r="D94" s="77"/>
      <c r="E94" s="80" t="s">
        <v>103</v>
      </c>
      <c r="F94" s="102">
        <v>284.04000000000002</v>
      </c>
      <c r="G94" s="102"/>
      <c r="H94" s="81"/>
      <c r="I94" s="81">
        <v>0</v>
      </c>
      <c r="J94" s="81"/>
    </row>
    <row r="95" spans="2:10" s="40" customFormat="1" ht="30" customHeight="1" x14ac:dyDescent="0.25">
      <c r="B95" s="75"/>
      <c r="C95" s="76"/>
      <c r="D95" s="77">
        <v>3241</v>
      </c>
      <c r="E95" s="80" t="s">
        <v>161</v>
      </c>
      <c r="F95" s="102"/>
      <c r="G95" s="102"/>
      <c r="H95" s="81"/>
      <c r="I95" s="81">
        <v>0</v>
      </c>
      <c r="J95" s="81"/>
    </row>
    <row r="96" spans="2:10" s="40" customFormat="1" ht="30" customHeight="1" x14ac:dyDescent="0.25">
      <c r="B96" s="75"/>
      <c r="C96" s="76">
        <v>329</v>
      </c>
      <c r="D96" s="77"/>
      <c r="E96" s="80" t="s">
        <v>105</v>
      </c>
      <c r="F96" s="102">
        <v>922.42</v>
      </c>
      <c r="G96" s="102"/>
      <c r="H96" s="81"/>
      <c r="I96" s="81">
        <f>SUM(I97:I100)</f>
        <v>532.49</v>
      </c>
      <c r="J96" s="81"/>
    </row>
    <row r="97" spans="2:10" s="40" customFormat="1" ht="30" customHeight="1" x14ac:dyDescent="0.25">
      <c r="B97" s="75"/>
      <c r="C97" s="76"/>
      <c r="D97" s="77">
        <v>3293</v>
      </c>
      <c r="E97" s="80" t="s">
        <v>106</v>
      </c>
      <c r="F97" s="102"/>
      <c r="G97" s="102"/>
      <c r="H97" s="81"/>
      <c r="I97" s="81">
        <v>0</v>
      </c>
      <c r="J97" s="81"/>
    </row>
    <row r="98" spans="2:10" s="40" customFormat="1" ht="30" customHeight="1" x14ac:dyDescent="0.25">
      <c r="B98" s="75"/>
      <c r="C98" s="76"/>
      <c r="D98" s="77">
        <v>3294</v>
      </c>
      <c r="E98" s="80" t="s">
        <v>107</v>
      </c>
      <c r="F98" s="102"/>
      <c r="G98" s="102"/>
      <c r="H98" s="81"/>
      <c r="I98" s="81">
        <v>180</v>
      </c>
      <c r="J98" s="81"/>
    </row>
    <row r="99" spans="2:10" s="40" customFormat="1" ht="30" customHeight="1" x14ac:dyDescent="0.25">
      <c r="B99" s="75"/>
      <c r="C99" s="76"/>
      <c r="D99" s="77">
        <v>3295</v>
      </c>
      <c r="E99" s="80" t="s">
        <v>108</v>
      </c>
      <c r="F99" s="102"/>
      <c r="G99" s="102"/>
      <c r="H99" s="81"/>
      <c r="I99" s="81">
        <v>211.03</v>
      </c>
      <c r="J99" s="81"/>
    </row>
    <row r="100" spans="2:10" s="40" customFormat="1" ht="30" customHeight="1" x14ac:dyDescent="0.25">
      <c r="B100" s="75"/>
      <c r="C100" s="76"/>
      <c r="D100" s="77">
        <v>3299</v>
      </c>
      <c r="E100" s="80" t="s">
        <v>105</v>
      </c>
      <c r="F100" s="102"/>
      <c r="G100" s="102"/>
      <c r="H100" s="81"/>
      <c r="I100" s="81">
        <v>141.46</v>
      </c>
      <c r="J100" s="81"/>
    </row>
    <row r="101" spans="2:10" s="40" customFormat="1" ht="30" customHeight="1" x14ac:dyDescent="0.25">
      <c r="B101" s="72"/>
      <c r="C101" s="73">
        <v>34</v>
      </c>
      <c r="D101" s="74"/>
      <c r="E101" s="80" t="s">
        <v>110</v>
      </c>
      <c r="F101" s="102">
        <v>425.06</v>
      </c>
      <c r="G101" s="102">
        <v>1000</v>
      </c>
      <c r="H101" s="81">
        <v>1000</v>
      </c>
      <c r="I101" s="81">
        <v>432.59</v>
      </c>
      <c r="J101" s="81">
        <f>I101/H101*100</f>
        <v>43.259</v>
      </c>
    </row>
    <row r="102" spans="2:10" s="40" customFormat="1" ht="30" customHeight="1" x14ac:dyDescent="0.25">
      <c r="B102" s="75"/>
      <c r="C102" s="76">
        <v>343</v>
      </c>
      <c r="D102" s="77"/>
      <c r="E102" s="80" t="s">
        <v>111</v>
      </c>
      <c r="F102" s="102">
        <v>425.06</v>
      </c>
      <c r="G102" s="102"/>
      <c r="H102" s="81"/>
      <c r="I102" s="81">
        <v>432.59</v>
      </c>
      <c r="J102" s="81"/>
    </row>
    <row r="103" spans="2:10" s="40" customFormat="1" ht="30" customHeight="1" x14ac:dyDescent="0.25">
      <c r="B103" s="75"/>
      <c r="C103" s="76"/>
      <c r="D103" s="77">
        <v>3431</v>
      </c>
      <c r="E103" s="80" t="s">
        <v>118</v>
      </c>
      <c r="F103" s="102"/>
      <c r="G103" s="102"/>
      <c r="H103" s="81"/>
      <c r="I103" s="81">
        <v>432.59</v>
      </c>
      <c r="J103" s="81"/>
    </row>
    <row r="104" spans="2:10" s="40" customFormat="1" ht="30" customHeight="1" x14ac:dyDescent="0.25">
      <c r="B104" s="145" t="s">
        <v>148</v>
      </c>
      <c r="C104" s="146"/>
      <c r="D104" s="147"/>
      <c r="E104" s="86" t="s">
        <v>149</v>
      </c>
      <c r="F104" s="102">
        <v>302416.06</v>
      </c>
      <c r="G104" s="102">
        <f>SUM(G106+G114)</f>
        <v>677800</v>
      </c>
      <c r="H104" s="81">
        <v>887800</v>
      </c>
      <c r="I104" s="81">
        <v>434097.87</v>
      </c>
      <c r="J104" s="81">
        <f>I104/H104*100</f>
        <v>48.895907862131111</v>
      </c>
    </row>
    <row r="105" spans="2:10" s="40" customFormat="1" ht="30" customHeight="1" x14ac:dyDescent="0.25">
      <c r="B105" s="72">
        <v>3</v>
      </c>
      <c r="C105" s="73"/>
      <c r="D105" s="74"/>
      <c r="E105" s="80" t="s">
        <v>3</v>
      </c>
      <c r="F105" s="102">
        <f>SUM(F106+F114)</f>
        <v>302416.06</v>
      </c>
      <c r="G105" s="102"/>
      <c r="H105" s="81">
        <f>SUM(H106+H114)</f>
        <v>887800</v>
      </c>
      <c r="I105" s="81">
        <f>SUM(I106+I114)</f>
        <v>434097.87000000005</v>
      </c>
      <c r="J105" s="81">
        <f>I105/H105*100</f>
        <v>48.895907862131118</v>
      </c>
    </row>
    <row r="106" spans="2:10" s="40" customFormat="1" ht="30" customHeight="1" x14ac:dyDescent="0.25">
      <c r="B106" s="72"/>
      <c r="C106" s="73">
        <v>31</v>
      </c>
      <c r="D106" s="74"/>
      <c r="E106" s="80" t="s">
        <v>4</v>
      </c>
      <c r="F106" s="102">
        <f>SUM(F107+F110+F112)</f>
        <v>272456.02</v>
      </c>
      <c r="G106" s="102">
        <v>637000</v>
      </c>
      <c r="H106" s="81">
        <v>847000</v>
      </c>
      <c r="I106" s="81">
        <f>SUM(I107+I110+I112)</f>
        <v>404105.12000000005</v>
      </c>
      <c r="J106" s="81">
        <f>I106/H106*100</f>
        <v>47.710167650531297</v>
      </c>
    </row>
    <row r="107" spans="2:10" s="40" customFormat="1" ht="30" customHeight="1" x14ac:dyDescent="0.25">
      <c r="B107" s="75"/>
      <c r="C107" s="76">
        <v>311</v>
      </c>
      <c r="D107" s="77"/>
      <c r="E107" s="80" t="s">
        <v>24</v>
      </c>
      <c r="F107" s="102">
        <v>224899.88</v>
      </c>
      <c r="G107" s="102"/>
      <c r="H107" s="81"/>
      <c r="I107" s="81">
        <f>SUM(I108:I109)</f>
        <v>335768.79000000004</v>
      </c>
      <c r="J107" s="81"/>
    </row>
    <row r="108" spans="2:10" s="40" customFormat="1" ht="30" customHeight="1" x14ac:dyDescent="0.25">
      <c r="B108" s="75"/>
      <c r="C108" s="76"/>
      <c r="D108" s="77">
        <v>3111</v>
      </c>
      <c r="E108" s="80" t="s">
        <v>25</v>
      </c>
      <c r="F108" s="102"/>
      <c r="G108" s="102"/>
      <c r="H108" s="81"/>
      <c r="I108" s="81">
        <v>319443.64</v>
      </c>
      <c r="J108" s="81"/>
    </row>
    <row r="109" spans="2:10" s="40" customFormat="1" ht="30" customHeight="1" x14ac:dyDescent="0.25">
      <c r="B109" s="75"/>
      <c r="C109" s="76"/>
      <c r="D109" s="77">
        <v>3113</v>
      </c>
      <c r="E109" s="80" t="s">
        <v>80</v>
      </c>
      <c r="F109" s="102"/>
      <c r="G109" s="102"/>
      <c r="H109" s="81"/>
      <c r="I109" s="81">
        <v>16325.15</v>
      </c>
      <c r="J109" s="81"/>
    </row>
    <row r="110" spans="2:10" s="40" customFormat="1" ht="30" customHeight="1" x14ac:dyDescent="0.25">
      <c r="B110" s="75"/>
      <c r="C110" s="76">
        <v>312</v>
      </c>
      <c r="D110" s="77"/>
      <c r="E110" s="80" t="s">
        <v>81</v>
      </c>
      <c r="F110" s="102">
        <v>10447.58</v>
      </c>
      <c r="G110" s="102"/>
      <c r="H110" s="81"/>
      <c r="I110" s="81">
        <v>12741.44</v>
      </c>
      <c r="J110" s="81"/>
    </row>
    <row r="111" spans="2:10" s="40" customFormat="1" ht="30" customHeight="1" x14ac:dyDescent="0.25">
      <c r="B111" s="75"/>
      <c r="C111" s="76"/>
      <c r="D111" s="77">
        <v>3121</v>
      </c>
      <c r="E111" s="80" t="s">
        <v>81</v>
      </c>
      <c r="F111" s="102"/>
      <c r="G111" s="102"/>
      <c r="H111" s="81"/>
      <c r="I111" s="81">
        <v>12741.44</v>
      </c>
      <c r="J111" s="81"/>
    </row>
    <row r="112" spans="2:10" s="40" customFormat="1" ht="30" customHeight="1" x14ac:dyDescent="0.25">
      <c r="B112" s="75"/>
      <c r="C112" s="76">
        <v>313</v>
      </c>
      <c r="D112" s="77"/>
      <c r="E112" s="80" t="s">
        <v>82</v>
      </c>
      <c r="F112" s="102">
        <v>37108.559999999998</v>
      </c>
      <c r="G112" s="102"/>
      <c r="H112" s="81"/>
      <c r="I112" s="81">
        <v>55594.89</v>
      </c>
      <c r="J112" s="81"/>
    </row>
    <row r="113" spans="2:10" s="40" customFormat="1" ht="30" customHeight="1" x14ac:dyDescent="0.25">
      <c r="B113" s="75"/>
      <c r="C113" s="76"/>
      <c r="D113" s="77">
        <v>3132</v>
      </c>
      <c r="E113" s="80" t="s">
        <v>83</v>
      </c>
      <c r="F113" s="102"/>
      <c r="G113" s="102"/>
      <c r="H113" s="81"/>
      <c r="I113" s="81">
        <v>55594.89</v>
      </c>
      <c r="J113" s="81"/>
    </row>
    <row r="114" spans="2:10" s="40" customFormat="1" ht="30" customHeight="1" x14ac:dyDescent="0.25">
      <c r="B114" s="72"/>
      <c r="C114" s="73">
        <v>32</v>
      </c>
      <c r="D114" s="74"/>
      <c r="E114" s="80" t="s">
        <v>12</v>
      </c>
      <c r="F114" s="102">
        <f>SUM(F115+F117+F119)</f>
        <v>29960.04</v>
      </c>
      <c r="G114" s="102">
        <v>40800</v>
      </c>
      <c r="H114" s="81">
        <v>40800</v>
      </c>
      <c r="I114" s="81">
        <f>SUM(I115+I117+I119)</f>
        <v>29992.75</v>
      </c>
      <c r="J114" s="81">
        <f>I114/H114*100</f>
        <v>73.511642156862749</v>
      </c>
    </row>
    <row r="115" spans="2:10" s="40" customFormat="1" ht="30" customHeight="1" x14ac:dyDescent="0.25">
      <c r="B115" s="75"/>
      <c r="C115" s="76">
        <v>321</v>
      </c>
      <c r="D115" s="77"/>
      <c r="E115" s="80" t="s">
        <v>26</v>
      </c>
      <c r="F115" s="102">
        <v>11451.24</v>
      </c>
      <c r="G115" s="102"/>
      <c r="H115" s="81"/>
      <c r="I115" s="81">
        <v>12559.69</v>
      </c>
      <c r="J115" s="81"/>
    </row>
    <row r="116" spans="2:10" s="40" customFormat="1" ht="30" customHeight="1" x14ac:dyDescent="0.25">
      <c r="B116" s="75"/>
      <c r="C116" s="76"/>
      <c r="D116" s="77">
        <v>3212</v>
      </c>
      <c r="E116" s="80" t="s">
        <v>165</v>
      </c>
      <c r="F116" s="102"/>
      <c r="G116" s="102"/>
      <c r="H116" s="81"/>
      <c r="I116" s="81">
        <v>12559.69</v>
      </c>
      <c r="J116" s="81"/>
    </row>
    <row r="117" spans="2:10" s="40" customFormat="1" ht="30" customHeight="1" x14ac:dyDescent="0.25">
      <c r="B117" s="75"/>
      <c r="C117" s="76">
        <v>323</v>
      </c>
      <c r="D117" s="77"/>
      <c r="E117" s="80" t="s">
        <v>94</v>
      </c>
      <c r="F117" s="102">
        <v>17684.37</v>
      </c>
      <c r="G117" s="102"/>
      <c r="H117" s="81"/>
      <c r="I117" s="81">
        <v>16453.060000000001</v>
      </c>
      <c r="J117" s="81"/>
    </row>
    <row r="118" spans="2:10" s="40" customFormat="1" ht="30" customHeight="1" x14ac:dyDescent="0.25">
      <c r="B118" s="75"/>
      <c r="C118" s="76"/>
      <c r="D118" s="77">
        <v>3237</v>
      </c>
      <c r="E118" s="80" t="s">
        <v>100</v>
      </c>
      <c r="F118" s="102"/>
      <c r="G118" s="102"/>
      <c r="H118" s="81"/>
      <c r="I118" s="81">
        <v>16453.060000000001</v>
      </c>
      <c r="J118" s="81"/>
    </row>
    <row r="119" spans="2:10" s="40" customFormat="1" ht="30" customHeight="1" x14ac:dyDescent="0.25">
      <c r="B119" s="75"/>
      <c r="C119" s="76">
        <v>329</v>
      </c>
      <c r="D119" s="77"/>
      <c r="E119" s="80" t="s">
        <v>105</v>
      </c>
      <c r="F119" s="102">
        <v>824.43</v>
      </c>
      <c r="G119" s="102"/>
      <c r="H119" s="81"/>
      <c r="I119" s="81">
        <v>980</v>
      </c>
      <c r="J119" s="81"/>
    </row>
    <row r="120" spans="2:10" s="40" customFormat="1" ht="30" customHeight="1" x14ac:dyDescent="0.25">
      <c r="B120" s="75"/>
      <c r="C120" s="76"/>
      <c r="D120" s="77">
        <v>3295</v>
      </c>
      <c r="E120" s="80" t="s">
        <v>108</v>
      </c>
      <c r="F120" s="102"/>
      <c r="G120" s="102"/>
      <c r="H120" s="81"/>
      <c r="I120" s="81">
        <v>980</v>
      </c>
      <c r="J120" s="81"/>
    </row>
    <row r="121" spans="2:10" s="40" customFormat="1" ht="30" customHeight="1" x14ac:dyDescent="0.25">
      <c r="B121" s="145" t="s">
        <v>148</v>
      </c>
      <c r="C121" s="146"/>
      <c r="D121" s="147"/>
      <c r="E121" s="86" t="s">
        <v>150</v>
      </c>
      <c r="F121" s="102">
        <v>398.8</v>
      </c>
      <c r="G121" s="102"/>
      <c r="H121" s="81"/>
      <c r="I121" s="81">
        <v>0</v>
      </c>
      <c r="J121" s="81"/>
    </row>
    <row r="122" spans="2:10" s="40" customFormat="1" ht="30" customHeight="1" x14ac:dyDescent="0.25">
      <c r="B122" s="72">
        <v>3</v>
      </c>
      <c r="C122" s="73"/>
      <c r="D122" s="74"/>
      <c r="E122" s="80" t="s">
        <v>3</v>
      </c>
      <c r="F122" s="102">
        <v>398.8</v>
      </c>
      <c r="G122" s="102"/>
      <c r="H122" s="81"/>
      <c r="I122" s="81">
        <v>0</v>
      </c>
      <c r="J122" s="81"/>
    </row>
    <row r="123" spans="2:10" s="40" customFormat="1" ht="30" customHeight="1" x14ac:dyDescent="0.25">
      <c r="B123" s="72"/>
      <c r="C123" s="73">
        <v>31</v>
      </c>
      <c r="D123" s="74"/>
      <c r="E123" s="80" t="s">
        <v>4</v>
      </c>
      <c r="F123" s="102">
        <v>398.8</v>
      </c>
      <c r="G123" s="102"/>
      <c r="H123" s="81"/>
      <c r="I123" s="81">
        <v>0</v>
      </c>
      <c r="J123" s="81"/>
    </row>
    <row r="124" spans="2:10" s="40" customFormat="1" ht="30" customHeight="1" x14ac:dyDescent="0.25">
      <c r="B124" s="75"/>
      <c r="C124" s="76">
        <v>311</v>
      </c>
      <c r="D124" s="77"/>
      <c r="E124" s="80" t="s">
        <v>24</v>
      </c>
      <c r="F124" s="102">
        <v>342.32</v>
      </c>
      <c r="G124" s="102"/>
      <c r="H124" s="81"/>
      <c r="I124" s="81">
        <v>0</v>
      </c>
      <c r="J124" s="81"/>
    </row>
    <row r="125" spans="2:10" s="40" customFormat="1" ht="30" customHeight="1" x14ac:dyDescent="0.25">
      <c r="B125" s="75"/>
      <c r="C125" s="76"/>
      <c r="D125" s="77">
        <v>3111</v>
      </c>
      <c r="E125" s="80" t="s">
        <v>25</v>
      </c>
      <c r="F125" s="102"/>
      <c r="G125" s="102"/>
      <c r="H125" s="81"/>
      <c r="I125" s="81">
        <v>0</v>
      </c>
      <c r="J125" s="81"/>
    </row>
    <row r="126" spans="2:10" s="40" customFormat="1" ht="30" customHeight="1" x14ac:dyDescent="0.25">
      <c r="B126" s="75"/>
      <c r="C126" s="76">
        <v>313</v>
      </c>
      <c r="D126" s="77"/>
      <c r="E126" s="80" t="s">
        <v>82</v>
      </c>
      <c r="F126" s="102">
        <v>56.48</v>
      </c>
      <c r="G126" s="102"/>
      <c r="H126" s="81"/>
      <c r="I126" s="81">
        <v>0</v>
      </c>
      <c r="J126" s="81"/>
    </row>
    <row r="127" spans="2:10" s="40" customFormat="1" ht="30" customHeight="1" x14ac:dyDescent="0.25">
      <c r="B127" s="75"/>
      <c r="C127" s="76"/>
      <c r="D127" s="77">
        <v>3132</v>
      </c>
      <c r="E127" s="80" t="s">
        <v>83</v>
      </c>
      <c r="F127" s="102"/>
      <c r="G127" s="102"/>
      <c r="H127" s="81"/>
      <c r="I127" s="81">
        <v>0</v>
      </c>
      <c r="J127" s="81"/>
    </row>
    <row r="128" spans="2:10" s="40" customFormat="1" ht="30" customHeight="1" x14ac:dyDescent="0.25">
      <c r="B128" s="145" t="s">
        <v>139</v>
      </c>
      <c r="C128" s="146"/>
      <c r="D128" s="147"/>
      <c r="E128" s="86" t="s">
        <v>141</v>
      </c>
      <c r="F128" s="102">
        <v>0</v>
      </c>
      <c r="G128" s="102"/>
      <c r="H128" s="81"/>
      <c r="I128" s="81">
        <v>0</v>
      </c>
      <c r="J128" s="81"/>
    </row>
    <row r="129" spans="2:10" s="40" customFormat="1" ht="30" customHeight="1" x14ac:dyDescent="0.25">
      <c r="B129" s="72">
        <v>3</v>
      </c>
      <c r="C129" s="73"/>
      <c r="D129" s="74"/>
      <c r="E129" s="80" t="s">
        <v>3</v>
      </c>
      <c r="F129" s="102"/>
      <c r="G129" s="102"/>
      <c r="H129" s="81"/>
      <c r="I129" s="81">
        <v>0</v>
      </c>
      <c r="J129" s="81"/>
    </row>
    <row r="130" spans="2:10" s="40" customFormat="1" ht="30" customHeight="1" x14ac:dyDescent="0.25">
      <c r="B130" s="72"/>
      <c r="C130" s="73">
        <v>32</v>
      </c>
      <c r="D130" s="74"/>
      <c r="E130" s="80" t="s">
        <v>12</v>
      </c>
      <c r="F130" s="102"/>
      <c r="G130" s="102"/>
      <c r="H130" s="81"/>
      <c r="I130" s="81">
        <v>0</v>
      </c>
      <c r="J130" s="81"/>
    </row>
    <row r="131" spans="2:10" s="40" customFormat="1" ht="30" customHeight="1" x14ac:dyDescent="0.25">
      <c r="B131" s="145" t="s">
        <v>153</v>
      </c>
      <c r="C131" s="146"/>
      <c r="D131" s="147"/>
      <c r="E131" s="82" t="s">
        <v>154</v>
      </c>
      <c r="F131" s="101">
        <v>7688.69</v>
      </c>
      <c r="G131" s="101">
        <v>15000</v>
      </c>
      <c r="H131" s="84">
        <f>SUM(H132+H147)</f>
        <v>21424.54</v>
      </c>
      <c r="I131" s="84">
        <f>SUM(I132+I156)</f>
        <v>5357.07</v>
      </c>
      <c r="J131" s="84">
        <f>I131/H131*100</f>
        <v>25.00436415437624</v>
      </c>
    </row>
    <row r="132" spans="2:10" s="40" customFormat="1" ht="30" customHeight="1" x14ac:dyDescent="0.25">
      <c r="B132" s="145" t="s">
        <v>140</v>
      </c>
      <c r="C132" s="146"/>
      <c r="D132" s="147"/>
      <c r="E132" s="86" t="s">
        <v>138</v>
      </c>
      <c r="F132" s="102">
        <f>SUM(F133+F141)</f>
        <v>7688.69</v>
      </c>
      <c r="G132" s="102">
        <v>15000</v>
      </c>
      <c r="H132" s="81">
        <v>15000</v>
      </c>
      <c r="I132" s="81">
        <f>SUM(I133+I141)</f>
        <v>5157.07</v>
      </c>
      <c r="J132" s="81">
        <f>I132/H132*100</f>
        <v>34.380466666666663</v>
      </c>
    </row>
    <row r="133" spans="2:10" s="40" customFormat="1" ht="30" customHeight="1" x14ac:dyDescent="0.25">
      <c r="B133" s="148">
        <v>3</v>
      </c>
      <c r="C133" s="149"/>
      <c r="D133" s="150"/>
      <c r="E133" s="80" t="s">
        <v>3</v>
      </c>
      <c r="F133" s="102">
        <f>SUM(F135+F139)</f>
        <v>2434.33</v>
      </c>
      <c r="G133" s="102">
        <v>1000</v>
      </c>
      <c r="H133" s="81">
        <v>7000</v>
      </c>
      <c r="I133" s="81">
        <v>727.94</v>
      </c>
      <c r="J133" s="81">
        <f>I133/H133*100</f>
        <v>10.399142857142857</v>
      </c>
    </row>
    <row r="134" spans="2:10" s="40" customFormat="1" ht="30" customHeight="1" x14ac:dyDescent="0.25">
      <c r="B134" s="72"/>
      <c r="C134" s="73">
        <v>32</v>
      </c>
      <c r="D134" s="74"/>
      <c r="E134" s="80" t="s">
        <v>12</v>
      </c>
      <c r="F134" s="102">
        <f>SUM(F135+F139)</f>
        <v>2434.33</v>
      </c>
      <c r="G134" s="102">
        <v>1000</v>
      </c>
      <c r="H134" s="81">
        <v>7000</v>
      </c>
      <c r="I134" s="81">
        <f>SUM(I135+I139)</f>
        <v>727.93999999999994</v>
      </c>
      <c r="J134" s="81">
        <f>I134/H134*100</f>
        <v>10.399142857142857</v>
      </c>
    </row>
    <row r="135" spans="2:10" s="40" customFormat="1" ht="30" customHeight="1" x14ac:dyDescent="0.25">
      <c r="B135" s="75"/>
      <c r="C135" s="76">
        <v>322</v>
      </c>
      <c r="D135" s="77"/>
      <c r="E135" s="80" t="s">
        <v>166</v>
      </c>
      <c r="F135" s="102">
        <v>1732.96</v>
      </c>
      <c r="G135" s="102"/>
      <c r="H135" s="81"/>
      <c r="I135" s="81">
        <v>596.29999999999995</v>
      </c>
      <c r="J135" s="81"/>
    </row>
    <row r="136" spans="2:10" s="40" customFormat="1" ht="30" customHeight="1" x14ac:dyDescent="0.25">
      <c r="B136" s="75"/>
      <c r="C136" s="76"/>
      <c r="D136" s="77">
        <v>3222</v>
      </c>
      <c r="E136" s="80" t="s">
        <v>92</v>
      </c>
      <c r="F136" s="102"/>
      <c r="G136" s="102"/>
      <c r="H136" s="81"/>
      <c r="I136" s="81">
        <v>0</v>
      </c>
      <c r="J136" s="81"/>
    </row>
    <row r="137" spans="2:10" s="40" customFormat="1" ht="30" customHeight="1" x14ac:dyDescent="0.25">
      <c r="B137" s="75"/>
      <c r="C137" s="76"/>
      <c r="D137" s="77">
        <v>3224</v>
      </c>
      <c r="E137" s="80" t="s">
        <v>164</v>
      </c>
      <c r="F137" s="102"/>
      <c r="G137" s="102"/>
      <c r="H137" s="81"/>
      <c r="I137" s="81">
        <v>0</v>
      </c>
      <c r="J137" s="81"/>
    </row>
    <row r="138" spans="2:10" s="40" customFormat="1" ht="30" customHeight="1" x14ac:dyDescent="0.25">
      <c r="B138" s="75"/>
      <c r="C138" s="76"/>
      <c r="D138" s="77">
        <v>3225</v>
      </c>
      <c r="E138" s="80" t="s">
        <v>167</v>
      </c>
      <c r="F138" s="102"/>
      <c r="G138" s="102"/>
      <c r="H138" s="81"/>
      <c r="I138" s="81">
        <v>596.29999999999995</v>
      </c>
      <c r="J138" s="81"/>
    </row>
    <row r="139" spans="2:10" s="40" customFormat="1" ht="30" customHeight="1" x14ac:dyDescent="0.25">
      <c r="B139" s="88"/>
      <c r="C139" s="89">
        <v>323</v>
      </c>
      <c r="D139" s="90"/>
      <c r="E139" s="80" t="s">
        <v>94</v>
      </c>
      <c r="F139" s="102">
        <v>701.37</v>
      </c>
      <c r="G139" s="102"/>
      <c r="H139" s="81"/>
      <c r="I139" s="81">
        <v>131.63999999999999</v>
      </c>
      <c r="J139" s="81"/>
    </row>
    <row r="140" spans="2:10" s="40" customFormat="1" ht="30" customHeight="1" x14ac:dyDescent="0.25">
      <c r="B140" s="75"/>
      <c r="C140" s="76"/>
      <c r="D140" s="77">
        <v>3232</v>
      </c>
      <c r="E140" s="80" t="s">
        <v>96</v>
      </c>
      <c r="F140" s="102"/>
      <c r="G140" s="102"/>
      <c r="H140" s="81"/>
      <c r="I140" s="81">
        <v>131.63999999999999</v>
      </c>
      <c r="J140" s="81"/>
    </row>
    <row r="141" spans="2:10" s="40" customFormat="1" ht="30" customHeight="1" x14ac:dyDescent="0.25">
      <c r="B141" s="148">
        <v>4</v>
      </c>
      <c r="C141" s="149"/>
      <c r="D141" s="150"/>
      <c r="E141" s="80" t="s">
        <v>5</v>
      </c>
      <c r="F141" s="102">
        <v>5254.36</v>
      </c>
      <c r="G141" s="102">
        <v>14000</v>
      </c>
      <c r="H141" s="81">
        <v>8000</v>
      </c>
      <c r="I141" s="81">
        <v>4429.13</v>
      </c>
      <c r="J141" s="81">
        <f>I141/H141*100</f>
        <v>55.364124999999994</v>
      </c>
    </row>
    <row r="142" spans="2:10" s="40" customFormat="1" ht="30" customHeight="1" x14ac:dyDescent="0.25">
      <c r="B142" s="72"/>
      <c r="C142" s="73">
        <v>42</v>
      </c>
      <c r="D142" s="74"/>
      <c r="E142" s="80" t="s">
        <v>113</v>
      </c>
      <c r="F142" s="102">
        <v>5254.36</v>
      </c>
      <c r="G142" s="102">
        <v>14000</v>
      </c>
      <c r="H142" s="81">
        <v>8000</v>
      </c>
      <c r="I142" s="81">
        <v>4429.13</v>
      </c>
      <c r="J142" s="81">
        <f>I142/H142*100</f>
        <v>55.364124999999994</v>
      </c>
    </row>
    <row r="143" spans="2:10" s="40" customFormat="1" ht="30" customHeight="1" x14ac:dyDescent="0.25">
      <c r="B143" s="75"/>
      <c r="C143" s="76">
        <v>422</v>
      </c>
      <c r="D143" s="77"/>
      <c r="E143" s="80" t="s">
        <v>114</v>
      </c>
      <c r="F143" s="102">
        <v>5254.36</v>
      </c>
      <c r="G143" s="102"/>
      <c r="H143" s="81"/>
      <c r="I143" s="81">
        <v>4429.13</v>
      </c>
      <c r="J143" s="81"/>
    </row>
    <row r="144" spans="2:10" s="40" customFormat="1" ht="30" customHeight="1" x14ac:dyDescent="0.25">
      <c r="B144" s="75"/>
      <c r="C144" s="76"/>
      <c r="D144" s="77">
        <v>4221</v>
      </c>
      <c r="E144" s="80" t="s">
        <v>168</v>
      </c>
      <c r="F144" s="102"/>
      <c r="G144" s="102"/>
      <c r="H144" s="81"/>
      <c r="I144" s="81">
        <v>0</v>
      </c>
      <c r="J144" s="81"/>
    </row>
    <row r="145" spans="2:10" s="40" customFormat="1" ht="30" customHeight="1" x14ac:dyDescent="0.25">
      <c r="B145" s="75"/>
      <c r="C145" s="76"/>
      <c r="D145" s="77">
        <v>4223</v>
      </c>
      <c r="E145" s="80" t="s">
        <v>116</v>
      </c>
      <c r="F145" s="102"/>
      <c r="G145" s="102"/>
      <c r="H145" s="81"/>
      <c r="I145" s="81">
        <v>0</v>
      </c>
      <c r="J145" s="81"/>
    </row>
    <row r="146" spans="2:10" s="40" customFormat="1" ht="30" customHeight="1" x14ac:dyDescent="0.25">
      <c r="B146" s="75"/>
      <c r="C146" s="76"/>
      <c r="D146" s="77">
        <v>4226</v>
      </c>
      <c r="E146" s="80" t="s">
        <v>169</v>
      </c>
      <c r="F146" s="102"/>
      <c r="G146" s="102"/>
      <c r="H146" s="81"/>
      <c r="I146" s="81">
        <v>4429.13</v>
      </c>
      <c r="J146" s="81"/>
    </row>
    <row r="147" spans="2:10" s="40" customFormat="1" ht="30" customHeight="1" x14ac:dyDescent="0.25">
      <c r="B147" s="145" t="s">
        <v>140</v>
      </c>
      <c r="C147" s="146"/>
      <c r="D147" s="147"/>
      <c r="E147" s="87" t="s">
        <v>155</v>
      </c>
      <c r="F147" s="102"/>
      <c r="G147" s="102"/>
      <c r="H147" s="81">
        <v>6424.54</v>
      </c>
      <c r="I147" s="81">
        <v>0</v>
      </c>
      <c r="J147" s="81">
        <v>0</v>
      </c>
    </row>
    <row r="148" spans="2:10" s="40" customFormat="1" ht="30" customHeight="1" x14ac:dyDescent="0.25">
      <c r="B148" s="148">
        <v>3</v>
      </c>
      <c r="C148" s="149"/>
      <c r="D148" s="150"/>
      <c r="E148" s="80" t="s">
        <v>3</v>
      </c>
      <c r="F148" s="102"/>
      <c r="G148" s="102"/>
      <c r="H148" s="81"/>
      <c r="I148" s="81">
        <v>0</v>
      </c>
      <c r="J148" s="81"/>
    </row>
    <row r="149" spans="2:10" s="40" customFormat="1" ht="30" customHeight="1" x14ac:dyDescent="0.25">
      <c r="B149" s="72"/>
      <c r="C149" s="73">
        <v>32</v>
      </c>
      <c r="D149" s="74"/>
      <c r="E149" s="80" t="s">
        <v>12</v>
      </c>
      <c r="F149" s="102"/>
      <c r="G149" s="102"/>
      <c r="H149" s="81"/>
      <c r="I149" s="81">
        <v>0</v>
      </c>
      <c r="J149" s="81"/>
    </row>
    <row r="150" spans="2:10" s="40" customFormat="1" ht="30" customHeight="1" x14ac:dyDescent="0.25">
      <c r="B150" s="75"/>
      <c r="C150" s="76">
        <v>323</v>
      </c>
      <c r="D150" s="77"/>
      <c r="E150" s="80" t="s">
        <v>94</v>
      </c>
      <c r="F150" s="102"/>
      <c r="G150" s="102"/>
      <c r="H150" s="81"/>
      <c r="I150" s="81">
        <v>0</v>
      </c>
      <c r="J150" s="81"/>
    </row>
    <row r="151" spans="2:10" s="40" customFormat="1" ht="30" customHeight="1" x14ac:dyDescent="0.25">
      <c r="B151" s="75"/>
      <c r="C151" s="76"/>
      <c r="D151" s="77">
        <v>3232</v>
      </c>
      <c r="E151" s="80" t="s">
        <v>96</v>
      </c>
      <c r="F151" s="102"/>
      <c r="G151" s="102"/>
      <c r="H151" s="81"/>
      <c r="I151" s="81">
        <v>0</v>
      </c>
      <c r="J151" s="81"/>
    </row>
    <row r="152" spans="2:10" s="40" customFormat="1" ht="30" customHeight="1" x14ac:dyDescent="0.25">
      <c r="B152" s="148">
        <v>4</v>
      </c>
      <c r="C152" s="149"/>
      <c r="D152" s="150"/>
      <c r="E152" s="80" t="s">
        <v>5</v>
      </c>
      <c r="F152" s="102"/>
      <c r="G152" s="102"/>
      <c r="H152" s="81">
        <v>6424.54</v>
      </c>
      <c r="I152" s="81">
        <v>0</v>
      </c>
      <c r="J152" s="81">
        <v>0</v>
      </c>
    </row>
    <row r="153" spans="2:10" s="40" customFormat="1" ht="30" customHeight="1" x14ac:dyDescent="0.25">
      <c r="B153" s="75"/>
      <c r="C153" s="76">
        <v>42</v>
      </c>
      <c r="D153" s="77"/>
      <c r="E153" s="80" t="s">
        <v>113</v>
      </c>
      <c r="F153" s="102"/>
      <c r="G153" s="102"/>
      <c r="H153" s="81">
        <v>6424.54</v>
      </c>
      <c r="I153" s="81">
        <v>0</v>
      </c>
      <c r="J153" s="81">
        <v>3.0000000000000001E-3</v>
      </c>
    </row>
    <row r="154" spans="2:10" s="40" customFormat="1" ht="30" customHeight="1" x14ac:dyDescent="0.25">
      <c r="B154" s="75"/>
      <c r="C154" s="76">
        <v>422</v>
      </c>
      <c r="D154" s="77"/>
      <c r="E154" s="80" t="s">
        <v>114</v>
      </c>
      <c r="F154" s="102"/>
      <c r="G154" s="102"/>
      <c r="H154" s="81"/>
      <c r="I154" s="81">
        <v>0</v>
      </c>
      <c r="J154" s="81"/>
    </row>
    <row r="155" spans="2:10" s="40" customFormat="1" ht="30" customHeight="1" x14ac:dyDescent="0.25">
      <c r="B155" s="75"/>
      <c r="C155" s="76"/>
      <c r="D155" s="77">
        <v>4226</v>
      </c>
      <c r="E155" s="80" t="s">
        <v>169</v>
      </c>
      <c r="F155" s="102"/>
      <c r="G155" s="102"/>
      <c r="H155" s="81"/>
      <c r="I155" s="81">
        <v>0</v>
      </c>
      <c r="J155" s="81"/>
    </row>
    <row r="156" spans="2:10" s="40" customFormat="1" ht="30" customHeight="1" x14ac:dyDescent="0.25">
      <c r="B156" s="145" t="s">
        <v>139</v>
      </c>
      <c r="C156" s="146"/>
      <c r="D156" s="147"/>
      <c r="E156" s="86" t="s">
        <v>141</v>
      </c>
      <c r="F156" s="102"/>
      <c r="G156" s="102"/>
      <c r="H156" s="81"/>
      <c r="I156" s="81">
        <v>200</v>
      </c>
      <c r="J156" s="81"/>
    </row>
    <row r="157" spans="2:10" s="40" customFormat="1" ht="30" customHeight="1" x14ac:dyDescent="0.25">
      <c r="B157" s="148">
        <v>4</v>
      </c>
      <c r="C157" s="149"/>
      <c r="D157" s="150"/>
      <c r="E157" s="80" t="s">
        <v>5</v>
      </c>
      <c r="F157" s="102"/>
      <c r="G157" s="102"/>
      <c r="H157" s="81"/>
      <c r="I157" s="81">
        <v>200</v>
      </c>
      <c r="J157" s="81"/>
    </row>
    <row r="158" spans="2:10" s="40" customFormat="1" ht="30" customHeight="1" x14ac:dyDescent="0.25">
      <c r="B158" s="75"/>
      <c r="C158" s="76">
        <v>42</v>
      </c>
      <c r="D158" s="77"/>
      <c r="E158" s="80" t="s">
        <v>113</v>
      </c>
      <c r="F158" s="102"/>
      <c r="G158" s="102"/>
      <c r="H158" s="81"/>
      <c r="I158" s="81">
        <v>200</v>
      </c>
      <c r="J158" s="81"/>
    </row>
    <row r="159" spans="2:10" s="40" customFormat="1" ht="30" customHeight="1" x14ac:dyDescent="0.25">
      <c r="B159" s="75"/>
      <c r="C159" s="76">
        <v>422</v>
      </c>
      <c r="D159" s="77"/>
      <c r="E159" s="85" t="s">
        <v>114</v>
      </c>
      <c r="F159" s="102"/>
      <c r="G159" s="102"/>
      <c r="H159" s="81"/>
      <c r="I159" s="81">
        <v>200</v>
      </c>
      <c r="J159" s="81"/>
    </row>
    <row r="160" spans="2:10" s="40" customFormat="1" ht="30" customHeight="1" x14ac:dyDescent="0.25">
      <c r="B160" s="75"/>
      <c r="C160" s="76"/>
      <c r="D160" s="77">
        <v>4226</v>
      </c>
      <c r="E160" s="85" t="s">
        <v>169</v>
      </c>
      <c r="F160" s="102"/>
      <c r="G160" s="102"/>
      <c r="H160" s="81"/>
      <c r="I160" s="81">
        <v>200</v>
      </c>
      <c r="J160" s="81"/>
    </row>
    <row r="161" spans="2:10" s="40" customFormat="1" ht="30" customHeight="1" x14ac:dyDescent="0.25">
      <c r="B161" s="145" t="s">
        <v>156</v>
      </c>
      <c r="C161" s="146"/>
      <c r="D161" s="147"/>
      <c r="E161" s="82" t="s">
        <v>157</v>
      </c>
      <c r="F161" s="101">
        <v>8478.1</v>
      </c>
      <c r="G161" s="101">
        <v>4330</v>
      </c>
      <c r="H161" s="84">
        <v>4330</v>
      </c>
      <c r="I161" s="84">
        <v>0</v>
      </c>
      <c r="J161" s="84">
        <v>0</v>
      </c>
    </row>
    <row r="162" spans="2:10" s="40" customFormat="1" ht="30" customHeight="1" x14ac:dyDescent="0.25">
      <c r="B162" s="145" t="s">
        <v>148</v>
      </c>
      <c r="C162" s="146"/>
      <c r="D162" s="147"/>
      <c r="E162" s="86" t="s">
        <v>158</v>
      </c>
      <c r="F162" s="102">
        <v>8478.1</v>
      </c>
      <c r="G162" s="102">
        <v>4330</v>
      </c>
      <c r="H162" s="81">
        <v>4330</v>
      </c>
      <c r="I162" s="81"/>
      <c r="J162" s="81">
        <v>0</v>
      </c>
    </row>
    <row r="163" spans="2:10" s="40" customFormat="1" ht="30" customHeight="1" x14ac:dyDescent="0.25">
      <c r="B163" s="148">
        <v>3</v>
      </c>
      <c r="C163" s="149"/>
      <c r="D163" s="150"/>
      <c r="E163" s="80" t="s">
        <v>3</v>
      </c>
      <c r="F163" s="102">
        <f>SUM(F164+F170+F174)</f>
        <v>8478.1</v>
      </c>
      <c r="G163" s="102">
        <v>4330</v>
      </c>
      <c r="H163" s="81">
        <v>4330</v>
      </c>
      <c r="I163" s="81"/>
      <c r="J163" s="81">
        <v>0</v>
      </c>
    </row>
    <row r="164" spans="2:10" s="40" customFormat="1" ht="30" customHeight="1" x14ac:dyDescent="0.25">
      <c r="B164" s="75"/>
      <c r="C164" s="76">
        <v>31</v>
      </c>
      <c r="D164" s="77"/>
      <c r="E164" s="80" t="s">
        <v>4</v>
      </c>
      <c r="F164" s="102">
        <f>SUM(F165+F167)</f>
        <v>3723.8900000000003</v>
      </c>
      <c r="G164" s="102">
        <v>1900</v>
      </c>
      <c r="H164" s="81">
        <v>1900</v>
      </c>
      <c r="I164" s="81"/>
      <c r="J164" s="81">
        <v>0</v>
      </c>
    </row>
    <row r="165" spans="2:10" s="40" customFormat="1" ht="30" customHeight="1" x14ac:dyDescent="0.25">
      <c r="B165" s="75"/>
      <c r="C165" s="76">
        <v>311</v>
      </c>
      <c r="D165" s="77"/>
      <c r="E165" s="80" t="s">
        <v>24</v>
      </c>
      <c r="F165" s="102">
        <v>3177.4</v>
      </c>
      <c r="G165" s="102"/>
      <c r="H165" s="81"/>
      <c r="I165" s="81"/>
      <c r="J165" s="81"/>
    </row>
    <row r="166" spans="2:10" s="40" customFormat="1" ht="30" customHeight="1" x14ac:dyDescent="0.25">
      <c r="B166" s="75"/>
      <c r="C166" s="76"/>
      <c r="D166" s="77">
        <v>3111</v>
      </c>
      <c r="E166" s="80" t="s">
        <v>25</v>
      </c>
      <c r="F166" s="102"/>
      <c r="G166" s="102"/>
      <c r="H166" s="81"/>
      <c r="I166" s="81"/>
      <c r="J166" s="81"/>
    </row>
    <row r="167" spans="2:10" s="40" customFormat="1" ht="30" customHeight="1" x14ac:dyDescent="0.25">
      <c r="B167" s="75"/>
      <c r="C167" s="76">
        <v>313</v>
      </c>
      <c r="D167" s="77"/>
      <c r="E167" s="80" t="s">
        <v>82</v>
      </c>
      <c r="F167" s="102">
        <v>546.49</v>
      </c>
      <c r="G167" s="102"/>
      <c r="H167" s="81"/>
      <c r="I167" s="81"/>
      <c r="J167" s="81"/>
    </row>
    <row r="168" spans="2:10" s="40" customFormat="1" ht="30" customHeight="1" x14ac:dyDescent="0.25">
      <c r="B168" s="75"/>
      <c r="C168" s="76"/>
      <c r="D168" s="77">
        <v>3132</v>
      </c>
      <c r="E168" s="80" t="s">
        <v>83</v>
      </c>
      <c r="F168" s="102"/>
      <c r="G168" s="102"/>
      <c r="H168" s="81"/>
      <c r="I168" s="81"/>
      <c r="J168" s="81"/>
    </row>
    <row r="169" spans="2:10" s="40" customFormat="1" ht="30" customHeight="1" x14ac:dyDescent="0.25">
      <c r="B169" s="75"/>
      <c r="C169" s="76"/>
      <c r="D169" s="77">
        <v>3133</v>
      </c>
      <c r="E169" s="80" t="s">
        <v>170</v>
      </c>
      <c r="F169" s="102"/>
      <c r="G169" s="102"/>
      <c r="H169" s="81"/>
      <c r="I169" s="81"/>
      <c r="J169" s="81"/>
    </row>
    <row r="170" spans="2:10" s="40" customFormat="1" ht="30" customHeight="1" x14ac:dyDescent="0.25">
      <c r="B170" s="75"/>
      <c r="C170" s="76">
        <v>32</v>
      </c>
      <c r="D170" s="77"/>
      <c r="E170" s="80" t="s">
        <v>12</v>
      </c>
      <c r="F170" s="102">
        <v>3359.56</v>
      </c>
      <c r="G170" s="102">
        <v>1730</v>
      </c>
      <c r="H170" s="81">
        <v>1730</v>
      </c>
      <c r="I170" s="81"/>
      <c r="J170" s="81">
        <v>0</v>
      </c>
    </row>
    <row r="171" spans="2:10" s="40" customFormat="1" ht="30" customHeight="1" x14ac:dyDescent="0.25">
      <c r="B171" s="75"/>
      <c r="C171" s="76">
        <v>329</v>
      </c>
      <c r="D171" s="77"/>
      <c r="E171" s="80" t="s">
        <v>105</v>
      </c>
      <c r="F171" s="102">
        <v>3359.56</v>
      </c>
      <c r="G171" s="102"/>
      <c r="H171" s="81"/>
      <c r="I171" s="81"/>
      <c r="J171" s="81"/>
    </row>
    <row r="172" spans="2:10" s="40" customFormat="1" ht="30" customHeight="1" x14ac:dyDescent="0.25">
      <c r="B172" s="75"/>
      <c r="C172" s="76"/>
      <c r="D172" s="77">
        <v>3295</v>
      </c>
      <c r="E172" s="80" t="s">
        <v>108</v>
      </c>
      <c r="F172" s="102"/>
      <c r="G172" s="102"/>
      <c r="H172" s="81"/>
      <c r="I172" s="81"/>
      <c r="J172" s="81"/>
    </row>
    <row r="173" spans="2:10" s="40" customFormat="1" ht="30" customHeight="1" x14ac:dyDescent="0.25">
      <c r="B173" s="75"/>
      <c r="C173" s="76"/>
      <c r="D173" s="77">
        <v>3296</v>
      </c>
      <c r="E173" s="80" t="s">
        <v>109</v>
      </c>
      <c r="F173" s="102"/>
      <c r="G173" s="102"/>
      <c r="H173" s="81"/>
      <c r="I173" s="81"/>
      <c r="J173" s="81"/>
    </row>
    <row r="174" spans="2:10" s="40" customFormat="1" ht="30" customHeight="1" x14ac:dyDescent="0.25">
      <c r="B174" s="75"/>
      <c r="C174" s="76">
        <v>34</v>
      </c>
      <c r="D174" s="77"/>
      <c r="E174" s="80" t="s">
        <v>110</v>
      </c>
      <c r="F174" s="102">
        <v>1394.65</v>
      </c>
      <c r="G174" s="102">
        <v>700</v>
      </c>
      <c r="H174" s="81">
        <v>700</v>
      </c>
      <c r="I174" s="81"/>
      <c r="J174" s="81">
        <v>0</v>
      </c>
    </row>
    <row r="175" spans="2:10" s="40" customFormat="1" ht="30" customHeight="1" x14ac:dyDescent="0.25">
      <c r="B175" s="75"/>
      <c r="C175" s="76">
        <v>343</v>
      </c>
      <c r="D175" s="77"/>
      <c r="E175" s="80" t="s">
        <v>111</v>
      </c>
      <c r="F175" s="102">
        <v>1394.65</v>
      </c>
      <c r="G175" s="102"/>
      <c r="H175" s="81"/>
      <c r="I175" s="81"/>
      <c r="J175" s="81"/>
    </row>
    <row r="176" spans="2:10" s="40" customFormat="1" ht="30" customHeight="1" x14ac:dyDescent="0.25">
      <c r="B176" s="75"/>
      <c r="C176" s="76"/>
      <c r="D176" s="77">
        <v>3433</v>
      </c>
      <c r="E176" s="80" t="s">
        <v>112</v>
      </c>
      <c r="F176" s="102"/>
      <c r="G176" s="102"/>
      <c r="H176" s="81"/>
      <c r="I176" s="81"/>
      <c r="J176" s="81"/>
    </row>
    <row r="177" spans="2:10" s="40" customFormat="1" ht="30" customHeight="1" x14ac:dyDescent="0.25">
      <c r="B177" s="148"/>
      <c r="C177" s="149"/>
      <c r="D177" s="150"/>
      <c r="E177" s="80"/>
      <c r="F177" s="102"/>
      <c r="G177" s="102"/>
      <c r="H177" s="81"/>
      <c r="I177" s="81"/>
      <c r="J177" s="81"/>
    </row>
    <row r="178" spans="2:10" s="40" customFormat="1" ht="30" customHeight="1" x14ac:dyDescent="0.25">
      <c r="B178" s="75"/>
      <c r="C178" s="76"/>
      <c r="D178" s="77"/>
      <c r="E178" s="80"/>
      <c r="F178" s="41"/>
      <c r="G178" s="41"/>
      <c r="H178" s="81"/>
      <c r="I178" s="81"/>
      <c r="J178" s="81"/>
    </row>
    <row r="179" spans="2:10" s="40" customFormat="1" ht="30" customHeight="1" x14ac:dyDescent="0.25">
      <c r="B179" s="148"/>
      <c r="C179" s="149"/>
      <c r="D179" s="150"/>
      <c r="E179" s="80"/>
      <c r="F179" s="41"/>
      <c r="G179" s="41"/>
      <c r="H179" s="81"/>
      <c r="I179" s="42"/>
      <c r="J179" s="81"/>
    </row>
    <row r="180" spans="2:10" s="40" customFormat="1" ht="30" customHeight="1" x14ac:dyDescent="0.25">
      <c r="B180" s="148"/>
      <c r="C180" s="149"/>
      <c r="D180" s="150"/>
      <c r="E180" s="80"/>
      <c r="F180" s="41"/>
      <c r="G180" s="41"/>
      <c r="H180" s="81"/>
      <c r="I180" s="81"/>
      <c r="J180" s="81"/>
    </row>
    <row r="181" spans="2:10" s="40" customFormat="1" ht="30" customHeight="1" x14ac:dyDescent="0.25">
      <c r="B181" s="75"/>
      <c r="C181" s="76"/>
      <c r="D181" s="77"/>
      <c r="E181" s="80"/>
      <c r="F181" s="41"/>
      <c r="G181" s="41"/>
      <c r="H181" s="42"/>
      <c r="I181" s="81"/>
      <c r="J181" s="81"/>
    </row>
  </sheetData>
  <mergeCells count="36">
    <mergeCell ref="B2:J2"/>
    <mergeCell ref="B162:D162"/>
    <mergeCell ref="B4:J4"/>
    <mergeCell ref="B6:E6"/>
    <mergeCell ref="B7:E7"/>
    <mergeCell ref="B8:D8"/>
    <mergeCell ref="B9:D9"/>
    <mergeCell ref="B10:D10"/>
    <mergeCell ref="B44:D44"/>
    <mergeCell ref="B45:D45"/>
    <mergeCell ref="B128:D128"/>
    <mergeCell ref="B131:D131"/>
    <mergeCell ref="B147:D147"/>
    <mergeCell ref="B157:D157"/>
    <mergeCell ref="B179:D179"/>
    <mergeCell ref="B180:D180"/>
    <mergeCell ref="B156:D156"/>
    <mergeCell ref="B37:D37"/>
    <mergeCell ref="B132:D132"/>
    <mergeCell ref="B141:D141"/>
    <mergeCell ref="B177:D177"/>
    <mergeCell ref="B121:D121"/>
    <mergeCell ref="B11:D11"/>
    <mergeCell ref="B161:D161"/>
    <mergeCell ref="B163:D163"/>
    <mergeCell ref="B12:D12"/>
    <mergeCell ref="B43:D43"/>
    <mergeCell ref="B72:D72"/>
    <mergeCell ref="B73:D73"/>
    <mergeCell ref="B104:D104"/>
    <mergeCell ref="B49:D49"/>
    <mergeCell ref="B50:D50"/>
    <mergeCell ref="B148:D148"/>
    <mergeCell ref="B133:D133"/>
    <mergeCell ref="B152:D152"/>
    <mergeCell ref="B29:D29"/>
  </mergeCells>
  <pageMargins left="0" right="0" top="0" bottom="0.39370078740157483" header="0" footer="0"/>
  <pageSetup paperSize="9" scale="4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H6" sqref="H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18" customHeight="1" x14ac:dyDescent="0.25">
      <c r="B2" s="144" t="s">
        <v>61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2" ht="15.75" customHeight="1" x14ac:dyDescent="0.25">
      <c r="B3" s="144" t="s">
        <v>38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2:12" ht="18" x14ac:dyDescent="0.25">
      <c r="B4" s="17"/>
      <c r="C4" s="17"/>
      <c r="D4" s="17"/>
      <c r="E4" s="17"/>
      <c r="F4" s="17"/>
      <c r="G4" s="17"/>
      <c r="H4" s="17"/>
      <c r="I4" s="17"/>
      <c r="J4" s="3"/>
      <c r="K4" s="3"/>
      <c r="L4" s="3"/>
    </row>
    <row r="5" spans="2:12" ht="25.5" customHeight="1" x14ac:dyDescent="0.25">
      <c r="B5" s="141" t="s">
        <v>6</v>
      </c>
      <c r="C5" s="142"/>
      <c r="D5" s="142"/>
      <c r="E5" s="142"/>
      <c r="F5" s="143"/>
      <c r="G5" s="39" t="s">
        <v>172</v>
      </c>
      <c r="H5" s="37" t="s">
        <v>190</v>
      </c>
      <c r="I5" s="39" t="s">
        <v>189</v>
      </c>
      <c r="J5" s="39" t="s">
        <v>173</v>
      </c>
      <c r="K5" s="39" t="s">
        <v>16</v>
      </c>
      <c r="L5" s="39" t="s">
        <v>47</v>
      </c>
    </row>
    <row r="6" spans="2:12" x14ac:dyDescent="0.25">
      <c r="B6" s="141">
        <v>1</v>
      </c>
      <c r="C6" s="142"/>
      <c r="D6" s="142"/>
      <c r="E6" s="142"/>
      <c r="F6" s="143"/>
      <c r="G6" s="39">
        <v>2</v>
      </c>
      <c r="H6" s="39">
        <v>3</v>
      </c>
      <c r="I6" s="39">
        <v>4</v>
      </c>
      <c r="J6" s="39">
        <v>5</v>
      </c>
      <c r="K6" s="39" t="s">
        <v>18</v>
      </c>
      <c r="L6" s="39" t="s">
        <v>19</v>
      </c>
    </row>
    <row r="7" spans="2:12" ht="25.5" x14ac:dyDescent="0.25">
      <c r="B7" s="6">
        <v>8</v>
      </c>
      <c r="C7" s="6"/>
      <c r="D7" s="6"/>
      <c r="E7" s="6"/>
      <c r="F7" s="6" t="s">
        <v>8</v>
      </c>
      <c r="G7" s="4">
        <v>0</v>
      </c>
      <c r="H7" s="4">
        <v>0</v>
      </c>
      <c r="I7" s="4">
        <v>0</v>
      </c>
      <c r="J7" s="28">
        <v>0</v>
      </c>
      <c r="K7" s="28">
        <v>0</v>
      </c>
      <c r="L7" s="28">
        <v>0</v>
      </c>
    </row>
    <row r="8" spans="2:12" x14ac:dyDescent="0.25">
      <c r="B8" s="6"/>
      <c r="C8" s="11">
        <v>84</v>
      </c>
      <c r="D8" s="11"/>
      <c r="E8" s="11"/>
      <c r="F8" s="11" t="s">
        <v>13</v>
      </c>
      <c r="G8" s="4"/>
      <c r="H8" s="4"/>
      <c r="I8" s="4"/>
      <c r="J8" s="28"/>
      <c r="K8" s="28"/>
      <c r="L8" s="28"/>
    </row>
    <row r="9" spans="2:12" ht="51" x14ac:dyDescent="0.25">
      <c r="B9" s="7"/>
      <c r="C9" s="7"/>
      <c r="D9" s="7">
        <v>841</v>
      </c>
      <c r="E9" s="7"/>
      <c r="F9" s="29" t="s">
        <v>39</v>
      </c>
      <c r="G9" s="4"/>
      <c r="H9" s="4"/>
      <c r="I9" s="4"/>
      <c r="J9" s="28"/>
      <c r="K9" s="28"/>
      <c r="L9" s="28"/>
    </row>
    <row r="10" spans="2:12" ht="25.5" x14ac:dyDescent="0.25">
      <c r="B10" s="7"/>
      <c r="C10" s="7"/>
      <c r="D10" s="7"/>
      <c r="E10" s="7">
        <v>8413</v>
      </c>
      <c r="F10" s="29" t="s">
        <v>40</v>
      </c>
      <c r="G10" s="4"/>
      <c r="H10" s="4"/>
      <c r="I10" s="4"/>
      <c r="J10" s="28"/>
      <c r="K10" s="28"/>
      <c r="L10" s="28"/>
    </row>
    <row r="11" spans="2:12" x14ac:dyDescent="0.25">
      <c r="B11" s="7"/>
      <c r="C11" s="7"/>
      <c r="D11" s="7"/>
      <c r="E11" s="8" t="s">
        <v>23</v>
      </c>
      <c r="F11" s="13"/>
      <c r="G11" s="4"/>
      <c r="H11" s="4"/>
      <c r="I11" s="4"/>
      <c r="J11" s="28"/>
      <c r="K11" s="28"/>
      <c r="L11" s="28"/>
    </row>
    <row r="12" spans="2:12" ht="25.5" x14ac:dyDescent="0.25">
      <c r="B12" s="9">
        <v>5</v>
      </c>
      <c r="C12" s="10"/>
      <c r="D12" s="10"/>
      <c r="E12" s="10"/>
      <c r="F12" s="21" t="s">
        <v>9</v>
      </c>
      <c r="G12" s="4">
        <v>0</v>
      </c>
      <c r="H12" s="4">
        <v>0</v>
      </c>
      <c r="I12" s="4">
        <v>0</v>
      </c>
      <c r="J12" s="28">
        <v>0</v>
      </c>
      <c r="K12" s="28">
        <v>0</v>
      </c>
      <c r="L12" s="28">
        <v>0</v>
      </c>
    </row>
    <row r="13" spans="2:12" ht="25.5" x14ac:dyDescent="0.25">
      <c r="B13" s="11"/>
      <c r="C13" s="11">
        <v>54</v>
      </c>
      <c r="D13" s="11"/>
      <c r="E13" s="11"/>
      <c r="F13" s="22" t="s">
        <v>14</v>
      </c>
      <c r="G13" s="4"/>
      <c r="H13" s="4"/>
      <c r="I13" s="5"/>
      <c r="J13" s="28"/>
      <c r="K13" s="28"/>
      <c r="L13" s="28"/>
    </row>
    <row r="14" spans="2:12" ht="63.75" x14ac:dyDescent="0.25">
      <c r="B14" s="11"/>
      <c r="C14" s="11"/>
      <c r="D14" s="11">
        <v>541</v>
      </c>
      <c r="E14" s="29"/>
      <c r="F14" s="29" t="s">
        <v>41</v>
      </c>
      <c r="G14" s="4"/>
      <c r="H14" s="4"/>
      <c r="I14" s="5"/>
      <c r="J14" s="28"/>
      <c r="K14" s="28"/>
      <c r="L14" s="28"/>
    </row>
    <row r="15" spans="2:12" ht="38.25" x14ac:dyDescent="0.25">
      <c r="B15" s="11"/>
      <c r="C15" s="11"/>
      <c r="D15" s="11"/>
      <c r="E15" s="29">
        <v>5413</v>
      </c>
      <c r="F15" s="29" t="s">
        <v>42</v>
      </c>
      <c r="G15" s="4"/>
      <c r="H15" s="4"/>
      <c r="I15" s="5"/>
      <c r="J15" s="28"/>
      <c r="K15" s="28"/>
      <c r="L15" s="28"/>
    </row>
    <row r="16" spans="2:12" x14ac:dyDescent="0.25">
      <c r="B16" s="12" t="s">
        <v>15</v>
      </c>
      <c r="C16" s="10"/>
      <c r="D16" s="10"/>
      <c r="E16" s="10"/>
      <c r="F16" s="21" t="s">
        <v>23</v>
      </c>
      <c r="G16" s="4"/>
      <c r="H16" s="4"/>
      <c r="I16" s="4"/>
      <c r="J16" s="28"/>
      <c r="K16" s="28"/>
      <c r="L16" s="2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E5" sqref="E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44" t="s">
        <v>43</v>
      </c>
      <c r="C2" s="144"/>
      <c r="D2" s="144"/>
      <c r="E2" s="144"/>
      <c r="F2" s="144"/>
      <c r="G2" s="144"/>
      <c r="H2" s="144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6</v>
      </c>
      <c r="C4" s="37" t="s">
        <v>192</v>
      </c>
      <c r="D4" s="37" t="s">
        <v>181</v>
      </c>
      <c r="E4" s="37" t="s">
        <v>187</v>
      </c>
      <c r="F4" s="37" t="s">
        <v>191</v>
      </c>
      <c r="G4" s="37" t="s">
        <v>16</v>
      </c>
      <c r="H4" s="37" t="s">
        <v>47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18</v>
      </c>
      <c r="H5" s="37" t="s">
        <v>19</v>
      </c>
    </row>
    <row r="6" spans="2:8" x14ac:dyDescent="0.25">
      <c r="B6" s="6" t="s">
        <v>44</v>
      </c>
      <c r="C6" s="4">
        <v>0</v>
      </c>
      <c r="D6" s="4">
        <v>0</v>
      </c>
      <c r="E6" s="5">
        <v>0</v>
      </c>
      <c r="F6" s="28">
        <v>0</v>
      </c>
      <c r="G6" s="28">
        <v>0</v>
      </c>
      <c r="H6" s="28">
        <v>0</v>
      </c>
    </row>
    <row r="7" spans="2:8" x14ac:dyDescent="0.25">
      <c r="B7" s="6" t="s">
        <v>34</v>
      </c>
      <c r="C7" s="4"/>
      <c r="D7" s="4"/>
      <c r="E7" s="4"/>
      <c r="F7" s="28"/>
      <c r="G7" s="28"/>
      <c r="H7" s="28"/>
    </row>
    <row r="8" spans="2:8" x14ac:dyDescent="0.25">
      <c r="B8" s="32" t="s">
        <v>33</v>
      </c>
      <c r="C8" s="4"/>
      <c r="D8" s="4"/>
      <c r="E8" s="4"/>
      <c r="F8" s="28"/>
      <c r="G8" s="28"/>
      <c r="H8" s="28"/>
    </row>
    <row r="9" spans="2:8" x14ac:dyDescent="0.25">
      <c r="B9" s="31" t="s">
        <v>32</v>
      </c>
      <c r="C9" s="4"/>
      <c r="D9" s="4"/>
      <c r="E9" s="4"/>
      <c r="F9" s="28"/>
      <c r="G9" s="28"/>
      <c r="H9" s="28"/>
    </row>
    <row r="10" spans="2:8" x14ac:dyDescent="0.25">
      <c r="B10" s="31" t="s">
        <v>23</v>
      </c>
      <c r="C10" s="4"/>
      <c r="D10" s="4"/>
      <c r="E10" s="4"/>
      <c r="F10" s="28"/>
      <c r="G10" s="28"/>
      <c r="H10" s="28"/>
    </row>
    <row r="11" spans="2:8" x14ac:dyDescent="0.25">
      <c r="B11" s="6" t="s">
        <v>31</v>
      </c>
      <c r="C11" s="4"/>
      <c r="D11" s="4"/>
      <c r="E11" s="5"/>
      <c r="F11" s="28"/>
      <c r="G11" s="28"/>
      <c r="H11" s="28"/>
    </row>
    <row r="12" spans="2:8" x14ac:dyDescent="0.25">
      <c r="B12" s="30" t="s">
        <v>30</v>
      </c>
      <c r="C12" s="4"/>
      <c r="D12" s="4"/>
      <c r="E12" s="5"/>
      <c r="F12" s="28"/>
      <c r="G12" s="28"/>
      <c r="H12" s="28"/>
    </row>
    <row r="13" spans="2:8" x14ac:dyDescent="0.25">
      <c r="B13" s="6" t="s">
        <v>29</v>
      </c>
      <c r="C13" s="4"/>
      <c r="D13" s="4"/>
      <c r="E13" s="5"/>
      <c r="F13" s="28"/>
      <c r="G13" s="28"/>
      <c r="H13" s="28"/>
    </row>
    <row r="14" spans="2:8" x14ac:dyDescent="0.25">
      <c r="B14" s="30" t="s">
        <v>28</v>
      </c>
      <c r="C14" s="4"/>
      <c r="D14" s="4"/>
      <c r="E14" s="5"/>
      <c r="F14" s="28"/>
      <c r="G14" s="28"/>
      <c r="H14" s="28"/>
    </row>
    <row r="15" spans="2:8" x14ac:dyDescent="0.25">
      <c r="B15" s="11" t="s">
        <v>15</v>
      </c>
      <c r="C15" s="4"/>
      <c r="D15" s="4"/>
      <c r="E15" s="5"/>
      <c r="F15" s="28"/>
      <c r="G15" s="28"/>
      <c r="H15" s="28"/>
    </row>
    <row r="16" spans="2:8" x14ac:dyDescent="0.25">
      <c r="B16" s="30"/>
      <c r="C16" s="4"/>
      <c r="D16" s="4"/>
      <c r="E16" s="5"/>
      <c r="F16" s="28"/>
      <c r="G16" s="28"/>
      <c r="H16" s="28"/>
    </row>
    <row r="17" spans="2:8" ht="15.75" customHeight="1" x14ac:dyDescent="0.25">
      <c r="B17" s="6" t="s">
        <v>45</v>
      </c>
      <c r="C17" s="4"/>
      <c r="D17" s="4"/>
      <c r="E17" s="5"/>
      <c r="F17" s="28"/>
      <c r="G17" s="28"/>
      <c r="H17" s="28"/>
    </row>
    <row r="18" spans="2:8" ht="15.75" customHeight="1" x14ac:dyDescent="0.25">
      <c r="B18" s="6" t="s">
        <v>34</v>
      </c>
      <c r="C18" s="4"/>
      <c r="D18" s="4"/>
      <c r="E18" s="4"/>
      <c r="F18" s="28"/>
      <c r="G18" s="28"/>
      <c r="H18" s="28"/>
    </row>
    <row r="19" spans="2:8" x14ac:dyDescent="0.25">
      <c r="B19" s="32" t="s">
        <v>33</v>
      </c>
      <c r="C19" s="4"/>
      <c r="D19" s="4"/>
      <c r="E19" s="4"/>
      <c r="F19" s="28"/>
      <c r="G19" s="28"/>
      <c r="H19" s="28"/>
    </row>
    <row r="20" spans="2:8" x14ac:dyDescent="0.25">
      <c r="B20" s="31" t="s">
        <v>32</v>
      </c>
      <c r="C20" s="4"/>
      <c r="D20" s="4"/>
      <c r="E20" s="4"/>
      <c r="F20" s="28"/>
      <c r="G20" s="28"/>
      <c r="H20" s="28"/>
    </row>
    <row r="21" spans="2:8" x14ac:dyDescent="0.25">
      <c r="B21" s="31" t="s">
        <v>23</v>
      </c>
      <c r="C21" s="4"/>
      <c r="D21" s="4"/>
      <c r="E21" s="4"/>
      <c r="F21" s="28"/>
      <c r="G21" s="28"/>
      <c r="H21" s="28"/>
    </row>
    <row r="22" spans="2:8" x14ac:dyDescent="0.25">
      <c r="B22" s="6" t="s">
        <v>31</v>
      </c>
      <c r="C22" s="4"/>
      <c r="D22" s="4"/>
      <c r="E22" s="5"/>
      <c r="F22" s="28"/>
      <c r="G22" s="28"/>
      <c r="H22" s="28"/>
    </row>
    <row r="23" spans="2:8" x14ac:dyDescent="0.25">
      <c r="B23" s="30" t="s">
        <v>30</v>
      </c>
      <c r="C23" s="4"/>
      <c r="D23" s="4"/>
      <c r="E23" s="5"/>
      <c r="F23" s="28"/>
      <c r="G23" s="28"/>
      <c r="H23" s="28"/>
    </row>
    <row r="24" spans="2:8" x14ac:dyDescent="0.25">
      <c r="B24" s="6" t="s">
        <v>29</v>
      </c>
      <c r="C24" s="4"/>
      <c r="D24" s="4"/>
      <c r="E24" s="5"/>
      <c r="F24" s="28"/>
      <c r="G24" s="28"/>
      <c r="H24" s="28"/>
    </row>
    <row r="25" spans="2:8" x14ac:dyDescent="0.25">
      <c r="B25" s="30" t="s">
        <v>28</v>
      </c>
      <c r="C25" s="4"/>
      <c r="D25" s="4"/>
      <c r="E25" s="5"/>
      <c r="F25" s="28"/>
      <c r="G25" s="28"/>
      <c r="H25" s="28"/>
    </row>
    <row r="26" spans="2:8" x14ac:dyDescent="0.25">
      <c r="B26" s="11" t="s">
        <v>15</v>
      </c>
      <c r="C26" s="4"/>
      <c r="D26" s="4"/>
      <c r="E26" s="5"/>
      <c r="F26" s="28"/>
      <c r="G26" s="28"/>
      <c r="H26" s="2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Programska klasifikacija</vt:lpstr>
      <vt:lpstr>Račun financiranja </vt:lpstr>
      <vt:lpstr>Račun fin prema izvorima 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2024-07-19T07:31:20Z</cp:lastPrinted>
  <dcterms:created xsi:type="dcterms:W3CDTF">2022-08-12T12:51:27Z</dcterms:created>
  <dcterms:modified xsi:type="dcterms:W3CDTF">2024-07-19T12:13:09Z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