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00" activeTab="2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Programska klasifikacija" sheetId="7" r:id="rId5"/>
    <sheet name="Račun financiranja " sheetId="9" r:id="rId6"/>
    <sheet name="Račun fin prema izvorima f" sheetId="10" r:id="rId7"/>
  </sheets>
  <calcPr calcId="1456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J17" i="1" l="1"/>
  <c r="K85" i="3" l="1"/>
  <c r="K82" i="3"/>
  <c r="K79" i="3"/>
  <c r="K77" i="3"/>
  <c r="K76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2" i="3"/>
  <c r="K51" i="3"/>
  <c r="K50" i="3"/>
  <c r="K49" i="3"/>
  <c r="K48" i="3"/>
  <c r="K47" i="3"/>
  <c r="K46" i="3"/>
  <c r="K43" i="3"/>
  <c r="K42" i="3"/>
  <c r="K41" i="3"/>
  <c r="K40" i="3"/>
  <c r="K39" i="3"/>
  <c r="K38" i="3"/>
  <c r="K37" i="3"/>
  <c r="K81" i="3"/>
  <c r="K80" i="3"/>
  <c r="K75" i="3"/>
  <c r="K45" i="3"/>
  <c r="K36" i="3"/>
  <c r="K29" i="3"/>
  <c r="K20" i="3"/>
  <c r="K19" i="3"/>
  <c r="K18" i="3"/>
  <c r="K17" i="3"/>
  <c r="K16" i="3"/>
  <c r="K15" i="3"/>
  <c r="K14" i="3"/>
  <c r="K13" i="3"/>
  <c r="I165" i="7" l="1"/>
  <c r="J78" i="7"/>
  <c r="J75" i="7"/>
  <c r="J57" i="7"/>
  <c r="J38" i="7"/>
  <c r="J36" i="7"/>
  <c r="J18" i="7"/>
  <c r="I17" i="7"/>
  <c r="G8" i="11"/>
  <c r="G29" i="8"/>
  <c r="G25" i="8"/>
  <c r="G20" i="8"/>
  <c r="G21" i="8"/>
  <c r="G22" i="8"/>
  <c r="G24" i="8"/>
  <c r="G26" i="8"/>
  <c r="G27" i="8"/>
  <c r="G30" i="8"/>
  <c r="G31" i="8"/>
  <c r="G19" i="8"/>
  <c r="F19" i="8"/>
  <c r="F22" i="8"/>
  <c r="H20" i="8"/>
  <c r="G13" i="8"/>
  <c r="G11" i="8" l="1"/>
  <c r="G8" i="8"/>
  <c r="G7" i="8"/>
  <c r="G9" i="8"/>
  <c r="G12" i="8"/>
  <c r="G14" i="8"/>
  <c r="G15" i="8"/>
  <c r="G16" i="8"/>
  <c r="G17" i="8"/>
  <c r="H6" i="8"/>
  <c r="G6" i="8"/>
  <c r="H15" i="8"/>
  <c r="H16" i="8"/>
  <c r="H17" i="8"/>
  <c r="F9" i="8"/>
  <c r="J35" i="3"/>
  <c r="L34" i="3"/>
  <c r="L10" i="3"/>
  <c r="K35" i="3"/>
  <c r="J11" i="3"/>
  <c r="J14" i="1" l="1"/>
  <c r="H64" i="7" l="1"/>
  <c r="H9" i="7" s="1"/>
  <c r="E22" i="8"/>
  <c r="E6" i="8"/>
  <c r="I35" i="3"/>
  <c r="L35" i="3" s="1"/>
  <c r="I11" i="3"/>
  <c r="L11" i="3" s="1"/>
  <c r="G137" i="7"/>
  <c r="G64" i="7"/>
  <c r="D19" i="8"/>
  <c r="D6" i="8"/>
  <c r="D9" i="8"/>
  <c r="F202" i="7"/>
  <c r="F199" i="7" s="1"/>
  <c r="F198" i="7" s="1"/>
  <c r="F177" i="7"/>
  <c r="F173" i="7"/>
  <c r="F168" i="7" s="1"/>
  <c r="F166" i="7"/>
  <c r="F165" i="7" s="1"/>
  <c r="F146" i="7"/>
  <c r="F138" i="7"/>
  <c r="F127" i="7"/>
  <c r="F117" i="7"/>
  <c r="F114" i="7"/>
  <c r="F110" i="7"/>
  <c r="F97" i="7"/>
  <c r="F88" i="7"/>
  <c r="F83" i="7"/>
  <c r="F72" i="7"/>
  <c r="F67" i="7" s="1"/>
  <c r="F64" i="7"/>
  <c r="F53" i="7"/>
  <c r="F47" i="7"/>
  <c r="C30" i="8"/>
  <c r="C22" i="8"/>
  <c r="C19" i="8" s="1"/>
  <c r="C9" i="8"/>
  <c r="C6" i="8" s="1"/>
  <c r="F80" i="7" l="1"/>
  <c r="F137" i="7"/>
  <c r="F109" i="7"/>
  <c r="F103" i="7" s="1"/>
  <c r="G76" i="3"/>
  <c r="G69" i="3"/>
  <c r="G58" i="3"/>
  <c r="G51" i="3"/>
  <c r="G46" i="3"/>
  <c r="G42" i="3"/>
  <c r="G36" i="3" s="1"/>
  <c r="G37" i="3"/>
  <c r="G11" i="3"/>
  <c r="K11" i="3" s="1"/>
  <c r="G35" i="3" l="1"/>
  <c r="G34" i="3" s="1"/>
  <c r="K34" i="3" s="1"/>
  <c r="G45" i="3"/>
  <c r="H14" i="1"/>
  <c r="G14" i="1" l="1"/>
  <c r="G17" i="1" s="1"/>
  <c r="G18" i="1" s="1"/>
  <c r="H8" i="11" l="1"/>
  <c r="L16" i="1"/>
  <c r="L15" i="1"/>
  <c r="L14" i="1"/>
  <c r="L12" i="1"/>
  <c r="L11" i="1"/>
  <c r="L10" i="1"/>
  <c r="K18" i="1"/>
  <c r="K17" i="1"/>
  <c r="K10" i="1"/>
  <c r="K14" i="1"/>
  <c r="H21" i="8"/>
  <c r="H8" i="8"/>
  <c r="H7" i="8"/>
  <c r="H31" i="8"/>
  <c r="H30" i="8"/>
  <c r="H29" i="8"/>
  <c r="H27" i="8"/>
  <c r="H26" i="8"/>
  <c r="H25" i="8"/>
  <c r="H24" i="8"/>
  <c r="H14" i="8"/>
  <c r="H13" i="8"/>
  <c r="H12" i="8"/>
  <c r="H11" i="8"/>
  <c r="L81" i="3"/>
  <c r="L80" i="3"/>
  <c r="L75" i="3"/>
  <c r="L45" i="3"/>
  <c r="L36" i="3"/>
  <c r="L31" i="3"/>
  <c r="L24" i="3"/>
  <c r="L21" i="3"/>
  <c r="L16" i="3"/>
  <c r="L12" i="3"/>
  <c r="K33" i="3"/>
  <c r="K32" i="3"/>
  <c r="K31" i="3"/>
  <c r="K25" i="3"/>
  <c r="K24" i="3"/>
  <c r="K23" i="3"/>
  <c r="K22" i="3"/>
  <c r="K21" i="3"/>
  <c r="K12" i="3"/>
  <c r="K10" i="3"/>
  <c r="J193" i="7"/>
  <c r="J192" i="7"/>
  <c r="J191" i="7"/>
  <c r="J188" i="7"/>
  <c r="J187" i="7"/>
  <c r="J182" i="7"/>
  <c r="J177" i="7"/>
  <c r="J176" i="7"/>
  <c r="J168" i="7"/>
  <c r="J167" i="7"/>
  <c r="J166" i="7"/>
  <c r="J165" i="7"/>
  <c r="J146" i="7"/>
  <c r="J138" i="7"/>
  <c r="J137" i="7"/>
  <c r="J136" i="7"/>
  <c r="J132" i="7"/>
  <c r="J109" i="7"/>
  <c r="J103" i="7"/>
  <c r="J102" i="7"/>
  <c r="J80" i="7"/>
  <c r="J79" i="7"/>
  <c r="J66" i="7"/>
  <c r="J65" i="7"/>
  <c r="J59" i="7"/>
  <c r="J58" i="7"/>
  <c r="J39" i="7"/>
  <c r="J37" i="7"/>
  <c r="J20" i="7"/>
  <c r="J19" i="7"/>
  <c r="J17" i="7"/>
  <c r="I64" i="7"/>
  <c r="I9" i="7" s="1"/>
  <c r="I8" i="7" s="1"/>
  <c r="J8" i="7" s="1"/>
  <c r="J64" i="7" l="1"/>
  <c r="H9" i="8" l="1"/>
  <c r="E19" i="8"/>
  <c r="H19" i="8" s="1"/>
  <c r="H22" i="8"/>
  <c r="J9" i="7"/>
  <c r="D22" i="8" l="1"/>
</calcChain>
</file>

<file path=xl/sharedStrings.xml><?xml version="1.0" encoding="utf-8"?>
<sst xmlns="http://schemas.openxmlformats.org/spreadsheetml/2006/main" count="463" uniqueCount="217">
  <si>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</si>
  <si>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</si>
  <si>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</si>
  <si>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</si>
  <si>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</si>
  <si>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</si>
  <si>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</si>
  <si>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</si>
  <si>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</si>
  <si>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</si>
  <si>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</si>
  <si>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</si>
  <si>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</si>
  <si>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</si>
  <si>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</si>
  <si>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</si>
  <si>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</si>
  <si>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</si>
  <si>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</si>
  <si>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</si>
  <si>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</si>
  <si>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</si>
  <si>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 xml:space="preserve"> Prihodi od prodaje proizvoda i robe te pruženih usluga i prihodi od donacija</t>
  </si>
  <si>
    <t>….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</si>
  <si>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</si>
  <si>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</si>
  <si>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</si>
  <si>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</si>
  <si>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</si>
  <si>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</si>
  <si>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21 Doprinosi za mirovinsko osiguranje</t>
  </si>
  <si>
    <t>2 Doprinosi</t>
  </si>
  <si>
    <t>12 Sredstva učešća za pomoći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</si>
  <si>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</si>
  <si>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</si>
  <si>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</si>
  <si>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</si>
  <si>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</si>
  <si>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</si>
  <si>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</si>
  <si>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</si>
  <si>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</si>
  <si>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</si>
  <si>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</si>
  <si>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</si>
  <si>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</si>
  <si>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</si>
  <si>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</si>
  <si>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</si>
  <si>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</si>
  <si>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</si>
  <si>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</si>
  <si>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</si>
  <si>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</si>
  <si>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</si>
  <si>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</si>
  <si>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</si>
  <si>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</si>
  <si>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</si>
  <si>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</si>
  <si>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</si>
  <si>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 xml:space="preserve"> RAČUN FINANCIRANJA</t>
  </si>
  <si>
    <t>OSNOVNA GLAZBENA ŠKOLA LOVRO PL. MATAČIĆ OMIŠ</t>
  </si>
  <si>
    <t>Tekuća pomoć iz državnog proračuna</t>
  </si>
  <si>
    <t>Tekuća pomoć iz proračuna Grada Omiša</t>
  </si>
  <si>
    <t>Prihodi od imovine</t>
  </si>
  <si>
    <t>Pomoći PK iz proračuna koji im nije nadležan</t>
  </si>
  <si>
    <t>Prihodi od financijske imovine</t>
  </si>
  <si>
    <t>Kamate na depozite po viđenju</t>
  </si>
  <si>
    <t>Prihodi od upravnih i administrativnih pristojbi, pristojbi po posebnim propisima i naknada</t>
  </si>
  <si>
    <t>Prihodi po posebnim propisima</t>
  </si>
  <si>
    <t>Sufinanciranje cijene usluge, participacije i slično</t>
  </si>
  <si>
    <t>Donacije od pravnih i fizičkih osoba izvan općeg proračuna</t>
  </si>
  <si>
    <t>Tekuće donacije od fizičkih osoba</t>
  </si>
  <si>
    <t>Tekuće donacije od trgovačkih društava</t>
  </si>
  <si>
    <t>Tekuće domacije od ostalih subjekata izvan općeg proračuna</t>
  </si>
  <si>
    <t>Kapitalne donacije od fizičkih osoba</t>
  </si>
  <si>
    <t>Prihod iz nadeležnog proračuna i od HZZO-a temeljem ugovornih obveza</t>
  </si>
  <si>
    <t>Prihod iz nadležnog proračuna za financiranje redovne djelatnosti proračunskog korisnika</t>
  </si>
  <si>
    <t>Prihod iz nadležnog proračuna za financiranje rashoda poslovanja</t>
  </si>
  <si>
    <t>Plaće za prekovremeni rad</t>
  </si>
  <si>
    <t>Ostali rashodi za zaposlene</t>
  </si>
  <si>
    <t>Doprinosi na plaće</t>
  </si>
  <si>
    <t>Doprinosi za obvezno zdravstveno osiguranje</t>
  </si>
  <si>
    <t>Doprinosi za obvezno osiguranje u slučaju nezaposlenosti</t>
  </si>
  <si>
    <t>Naknada za prijevoz na posao i s posla</t>
  </si>
  <si>
    <t>Rashodi za maetrijal i energiju</t>
  </si>
  <si>
    <t>Električna energija</t>
  </si>
  <si>
    <t>Sitni inventar</t>
  </si>
  <si>
    <t xml:space="preserve">RAZLIKA - VIŠAK MANJAK </t>
  </si>
  <si>
    <t>Ostale naknade troškova zaposlenima</t>
  </si>
  <si>
    <t>Uredski materijal i ostali materijalni rashodi</t>
  </si>
  <si>
    <t>Materijal i sirovine</t>
  </si>
  <si>
    <t xml:space="preserve">Materijal i dijelovi za tekuće i investicijsko održavanje </t>
  </si>
  <si>
    <t>Rashodi za usluge</t>
  </si>
  <si>
    <t>Usluge telefona, pošte, prijevoza</t>
  </si>
  <si>
    <t>Usluge tekućeg i investicijskog održavanja</t>
  </si>
  <si>
    <t>Usluge promidžbe i informiranja</t>
  </si>
  <si>
    <t>Komunalne usluge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</si>
  <si>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</si>
  <si>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</si>
  <si>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</si>
  <si>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</si>
  <si>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</si>
  <si>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Naknade troškova službenog puta</t>
  </si>
  <si>
    <t>Ostali nespomenuti rashodi poslovanja</t>
  </si>
  <si>
    <t>Reprezentacija</t>
  </si>
  <si>
    <t>Članarine</t>
  </si>
  <si>
    <t>Naknade i pristojbe</t>
  </si>
  <si>
    <t>Troškovi sudskih postupaka</t>
  </si>
  <si>
    <t>Financijski rashodi</t>
  </si>
  <si>
    <t>Ostali financijski rashodi</t>
  </si>
  <si>
    <t>Zatezne kamate</t>
  </si>
  <si>
    <t>Rashodi za nabavu proizvedene dugotrajne imovine</t>
  </si>
  <si>
    <t>Postrojenja i oprema</t>
  </si>
  <si>
    <t>Uredska oprema i namještaj</t>
  </si>
  <si>
    <t>Oprema za održavanje i zaštitu</t>
  </si>
  <si>
    <t>Sportska i glazbena oprema</t>
  </si>
  <si>
    <t>Bankarske usluge i usluge platnog prometa</t>
  </si>
  <si>
    <t>Stručno usavršavanje zaposlenika</t>
  </si>
  <si>
    <t>Službena,radna i zaštitna odjeća i obuća</t>
  </si>
  <si>
    <t xml:space="preserve">PRENESENI VIŠAK/MANJAK IZ PRETHODNE GODINE </t>
  </si>
  <si>
    <t>09 Obrazovanje</t>
  </si>
  <si>
    <t>091 Predškolsko i osnovno obrazovanje</t>
  </si>
  <si>
    <t>4 Prihodi za posebne namjene</t>
  </si>
  <si>
    <t>3.2.Vlastiti prihodi</t>
  </si>
  <si>
    <t>4.4.Prihod za posebne namjene-Decentralizacija</t>
  </si>
  <si>
    <t>4.8.Prihod za posebne namjene proračunskih korisnika</t>
  </si>
  <si>
    <t>5 Pomoći</t>
  </si>
  <si>
    <t>6.2. Donacije proračunski korisnicima SDŽ</t>
  </si>
  <si>
    <t>6 Donacije</t>
  </si>
  <si>
    <t>4.8. Prihod za posebne namjene proračunskih korisnika-prenesena sredstva</t>
  </si>
  <si>
    <t>RKP broj: 48937</t>
  </si>
  <si>
    <t>Osnovna glazbena škola Lovro pl. Matačić Omiš</t>
  </si>
  <si>
    <t>Aktivnost A400103</t>
  </si>
  <si>
    <t>Natjecanja, manifestacije i ostalo</t>
  </si>
  <si>
    <t>Prihod za posebne namjene proračunskog korisnika</t>
  </si>
  <si>
    <t>Izvor financiranja 6.2.</t>
  </si>
  <si>
    <t>Izvor financiranja 4.8.</t>
  </si>
  <si>
    <t>Donacije</t>
  </si>
  <si>
    <t>Program 4030</t>
  </si>
  <si>
    <t>Osnovnoškolsko obrazovanje</t>
  </si>
  <si>
    <t>Aktivnost A403001</t>
  </si>
  <si>
    <t>Rashodi djelatnosti</t>
  </si>
  <si>
    <t>Izvor financiranja 4.4</t>
  </si>
  <si>
    <t>Prihod za posebne namjene proračunskog korisnika-Decentralizacija</t>
  </si>
  <si>
    <t>Izvor financiranja 5.4.</t>
  </si>
  <si>
    <t>Pomoć proračunskim korisnicima SDŽ</t>
  </si>
  <si>
    <t>Pomoć proračunskim korisnicima SDŽ-prenesena sredstva</t>
  </si>
  <si>
    <t>Izvor financiranja 3.2.</t>
  </si>
  <si>
    <t>Vlastiti prihodi proračunskih korisnika</t>
  </si>
  <si>
    <t>Aktivnost A403002</t>
  </si>
  <si>
    <t>Izgradnja i uređenje objekata te nabava i održavanje opreme</t>
  </si>
  <si>
    <t>Prihod za posebne namjene proračunskog korisnika-prenesena sredstva</t>
  </si>
  <si>
    <t>Aktivnost A403003</t>
  </si>
  <si>
    <t>Pravno zastupanje, naknada štete i ostalo</t>
  </si>
  <si>
    <t>Pomoć proračunskim korisnicima</t>
  </si>
  <si>
    <t>IZVJEŠTAJ PO PROGRAMSKOJ I EKONOMSKOJ KLASIFIKACIJI TE IZVORIMA FINANCIRANJA</t>
  </si>
  <si>
    <t>Usluge telefona, pošte i prijevoza</t>
  </si>
  <si>
    <t>Naknade troškova službenog puta osobama izvan radnog odnosa</t>
  </si>
  <si>
    <t>Rashodi za materijal i energiju</t>
  </si>
  <si>
    <t>Energija</t>
  </si>
  <si>
    <t>Materijal i dijelovi za tekuće i investicijsko održavanje</t>
  </si>
  <si>
    <t>Naknade za prijevoz na posao i s posla</t>
  </si>
  <si>
    <t>Rashod za materijal i energiju</t>
  </si>
  <si>
    <t>Sitni inventar i auto gume</t>
  </si>
  <si>
    <t>uredska oprema i namještaj</t>
  </si>
  <si>
    <t>Glazbeni instrumenti i oprema</t>
  </si>
  <si>
    <t>Doprinosi za obvezno zdravstveno osiguranje u slučaju nezaposlenosti</t>
  </si>
  <si>
    <t xml:space="preserve">PRIJENOS VIŠKA/MANJKA U SLJEDEĆE RAZDOBLJE </t>
  </si>
  <si>
    <t xml:space="preserve">OSTVARENJE/IZVRŠENJE 
1.-6.2024. </t>
  </si>
  <si>
    <t>Naknade troškova zaposelnima</t>
  </si>
  <si>
    <t>Donacije-prenesena sredstva</t>
  </si>
  <si>
    <t>Službena, radna i zaštitna odjeća i obuća</t>
  </si>
  <si>
    <t xml:space="preserve">OSTVARENJE/IZVRŠENJE 
2024. </t>
  </si>
  <si>
    <t>5=5/4*100</t>
  </si>
  <si>
    <t>5.4. Pomoć proračunskim korisnicim</t>
  </si>
  <si>
    <t>6.2. Donacije proračunskim korisnicima SDŽ-prenesena sredstva</t>
  </si>
  <si>
    <t>5.4. Pomoć proračunskim korisnicima-prenesena sredstva</t>
  </si>
  <si>
    <t xml:space="preserve">OSTVARENJE/IZVRŠENJE 2024. </t>
  </si>
  <si>
    <t>Prihod od iznajmljivanja postrojenja i opreme</t>
  </si>
  <si>
    <t>Prihod od nefinancijske imovine</t>
  </si>
  <si>
    <t>1.1 Opći prihodi i primici-prenesena sredstva</t>
  </si>
  <si>
    <t>5.4. Pomoć proračunskim korisnicima SDŽ-Grad Omiš</t>
  </si>
  <si>
    <t>5.4. Pomoć proračunskim korisnicima SDŽ-MZO</t>
  </si>
  <si>
    <t>Izvor financiranja 5.4.1</t>
  </si>
  <si>
    <t>Pomoć PK</t>
  </si>
  <si>
    <t>Aktivnost A400105</t>
  </si>
  <si>
    <t>Nagrade učenicima</t>
  </si>
  <si>
    <t>Izvor financiranja 1.1.2</t>
  </si>
  <si>
    <t>Opći prihodi i primici-prenesena sredstva</t>
  </si>
  <si>
    <t>1.1 Opći prihodi i prmici</t>
  </si>
  <si>
    <t>Uredski materijal</t>
  </si>
  <si>
    <t>IZVJEŠTAJ O IZVRŠENJU FINANCIJSKOG PLANA PRORAČUNSKOG KORISNIKA JEDINICE LOKALNE I PODRUČNE (REGIONALNE) SAMOUPRAVE ZA  1.1.-31.12.2025. GODINE</t>
  </si>
  <si>
    <t>IZVORNI PLAN 2025.</t>
  </si>
  <si>
    <t>TEKUĆI PLAN/REBALANS 2025.</t>
  </si>
  <si>
    <t xml:space="preserve">OSTVARENJE/IZVRŠENJE 
2025. </t>
  </si>
  <si>
    <t>IZVRŠENJE 
2024.</t>
  </si>
  <si>
    <t>TEKUĆI PLAN/REBALANS  2025.</t>
  </si>
  <si>
    <t xml:space="preserve">IZVRŠENJE 2025. </t>
  </si>
  <si>
    <t>IZVRŠENJE 2024.</t>
  </si>
  <si>
    <t xml:space="preserve"> IZVRŠENJE 2025. </t>
  </si>
  <si>
    <t xml:space="preserve">OSTVARENJE/IZVRŠENJE 
2024.. </t>
  </si>
  <si>
    <t>IZVORNI PLAN  2025.*</t>
  </si>
  <si>
    <t>TEKUĆI PLAN/REBALANS 2025.**</t>
  </si>
  <si>
    <t xml:space="preserve">OSTVARENJE/IZVRŠENJE 2025. </t>
  </si>
  <si>
    <t>IZVORNI PLAN  2025.</t>
  </si>
  <si>
    <t>TEKUĆI PLAN 2025.*</t>
  </si>
  <si>
    <t xml:space="preserve">OSTVARENJE/IZVRŠENJE 
1.-6.2025. </t>
  </si>
  <si>
    <t>PROGRAM 4001</t>
  </si>
  <si>
    <t>Razvoj odgojno obrazovnog sustava</t>
  </si>
  <si>
    <t xml:space="preserve">Naknade troškova zaposlenima </t>
  </si>
  <si>
    <t>Usluge za komunikaciju i prijevoz</t>
  </si>
  <si>
    <t>Ostale nespomenute usluge</t>
  </si>
  <si>
    <t>Zatezne kamate iz posl.odnosa</t>
  </si>
  <si>
    <t>Ostali nespomenuti financijski rashodi</t>
  </si>
  <si>
    <t xml:space="preserve">Tekuće donacije od neprofitnih orgnizacija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</si>
</sst>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#,##0.00\ _k_n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21" fillId="0" borderId="0" applyFont="0" applyFill="0" applyBorder="0" applyAlignment="0" applyProtection="0"/>
  </cellStyleXfs>
  <cellXfs count="185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3" fontId="6" fillId="3" borderId="3" xfId="0" applyNumberFormat="1" applyFont="1" applyFill="1" applyBorder="1" applyAlignment="1" applyProtection="1">
      <alignment horizontal="right" wrapText="1"/>
    </xf>
    <xf numFmtId="3" fontId="6" fillId="3" borderId="3" xfId="0" applyNumberFormat="1" applyFont="1" applyFill="1" applyBorder="1" applyAlignment="1">
      <alignment horizontal="right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4" fillId="0" borderId="3" xfId="0" quotePrefix="1" applyNumberFormat="1" applyFont="1" applyFill="1" applyBorder="1" applyAlignment="1" applyProtection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9" fillId="3" borderId="2" xfId="0" applyNumberFormat="1" applyFont="1" applyFill="1" applyBorder="1" applyAlignment="1" applyProtection="1">
      <alignment vertical="center"/>
    </xf>
    <xf numFmtId="0" fontId="0" fillId="3" borderId="0" xfId="0" applyFill="1"/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14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3" fontId="3" fillId="2" borderId="4" xfId="0" applyNumberFormat="1" applyFont="1" applyFill="1" applyBorder="1" applyAlignment="1">
      <alignment horizontal="left" vertical="center"/>
    </xf>
    <xf numFmtId="3" fontId="3" fillId="2" borderId="3" xfId="0" applyNumberFormat="1" applyFont="1" applyFill="1" applyBorder="1" applyAlignment="1">
      <alignment horizontal="left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3" fillId="2" borderId="0" xfId="0" applyNumberFormat="1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/>
    <xf numFmtId="0" fontId="7" fillId="2" borderId="0" xfId="0" quotePrefix="1" applyNumberFormat="1" applyFont="1" applyFill="1" applyBorder="1" applyAlignment="1" applyProtection="1">
      <alignment horizontal="left" wrapText="1"/>
    </xf>
    <xf numFmtId="0" fontId="8" fillId="2" borderId="0" xfId="0" applyNumberFormat="1" applyFont="1" applyFill="1" applyBorder="1" applyAlignment="1" applyProtection="1">
      <alignment wrapText="1"/>
    </xf>
    <xf numFmtId="3" fontId="5" fillId="2" borderId="0" xfId="0" applyNumberFormat="1" applyFont="1" applyFill="1" applyBorder="1" applyAlignment="1">
      <alignment horizontal="right"/>
    </xf>
    <xf numFmtId="0" fontId="6" fillId="3" borderId="3" xfId="0" applyNumberFormat="1" applyFont="1" applyFill="1" applyBorder="1" applyAlignment="1" applyProtection="1">
      <alignment horizontal="right" vertical="center" wrapText="1"/>
    </xf>
    <xf numFmtId="0" fontId="11" fillId="3" borderId="3" xfId="0" applyNumberFormat="1" applyFont="1" applyFill="1" applyBorder="1" applyAlignment="1" applyProtection="1">
      <alignment horizontal="left" vertical="center" wrapText="1"/>
    </xf>
    <xf numFmtId="3" fontId="3" fillId="3" borderId="3" xfId="0" applyNumberFormat="1" applyFont="1" applyFill="1" applyBorder="1" applyAlignment="1">
      <alignment horizontal="right"/>
    </xf>
    <xf numFmtId="0" fontId="0" fillId="3" borderId="3" xfId="0" applyFill="1" applyBorder="1"/>
    <xf numFmtId="0" fontId="11" fillId="3" borderId="3" xfId="0" applyFont="1" applyFill="1" applyBorder="1" applyAlignment="1">
      <alignment horizontal="left" vertical="center"/>
    </xf>
    <xf numFmtId="0" fontId="11" fillId="3" borderId="3" xfId="0" applyNumberFormat="1" applyFont="1" applyFill="1" applyBorder="1" applyAlignment="1" applyProtection="1">
      <alignment horizontal="left" vertical="center"/>
    </xf>
    <xf numFmtId="0" fontId="11" fillId="3" borderId="3" xfId="0" applyNumberFormat="1" applyFont="1" applyFill="1" applyBorder="1" applyAlignment="1" applyProtection="1">
      <alignment vertical="center" wrapText="1"/>
    </xf>
    <xf numFmtId="4" fontId="3" fillId="2" borderId="3" xfId="0" applyNumberFormat="1" applyFont="1" applyFill="1" applyBorder="1" applyAlignment="1">
      <alignment horizontal="right"/>
    </xf>
    <xf numFmtId="2" fontId="0" fillId="3" borderId="3" xfId="0" applyNumberFormat="1" applyFill="1" applyBorder="1"/>
    <xf numFmtId="2" fontId="0" fillId="0" borderId="3" xfId="0" applyNumberFormat="1" applyBorder="1"/>
    <xf numFmtId="2" fontId="6" fillId="3" borderId="3" xfId="0" applyNumberFormat="1" applyFont="1" applyFill="1" applyBorder="1" applyAlignment="1" applyProtection="1">
      <alignment horizontal="right" vertical="center" wrapText="1"/>
    </xf>
    <xf numFmtId="4" fontId="6" fillId="2" borderId="3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0" fontId="1" fillId="0" borderId="3" xfId="0" applyFont="1" applyBorder="1"/>
    <xf numFmtId="3" fontId="6" fillId="2" borderId="3" xfId="0" applyNumberFormat="1" applyFont="1" applyFill="1" applyBorder="1" applyAlignment="1" applyProtection="1">
      <alignment horizontal="right" wrapText="1"/>
    </xf>
    <xf numFmtId="2" fontId="1" fillId="0" borderId="3" xfId="0" applyNumberFormat="1" applyFont="1" applyBorder="1"/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" fillId="3" borderId="3" xfId="0" applyFont="1" applyFill="1" applyBorder="1"/>
    <xf numFmtId="2" fontId="1" fillId="3" borderId="3" xfId="0" applyNumberFormat="1" applyFont="1" applyFill="1" applyBorder="1"/>
    <xf numFmtId="0" fontId="19" fillId="0" borderId="3" xfId="0" applyFont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left" vertical="center"/>
    </xf>
    <xf numFmtId="0" fontId="3" fillId="3" borderId="4" xfId="0" applyNumberFormat="1" applyFont="1" applyFill="1" applyBorder="1" applyAlignment="1" applyProtection="1">
      <alignment horizontal="left" vertical="center" wrapText="1"/>
    </xf>
    <xf numFmtId="4" fontId="3" fillId="3" borderId="3" xfId="0" applyNumberFormat="1" applyFont="1" applyFill="1" applyBorder="1" applyAlignment="1">
      <alignment horizontal="left" vertical="center"/>
    </xf>
    <xf numFmtId="0" fontId="19" fillId="0" borderId="4" xfId="0" applyFont="1" applyBorder="1" applyAlignment="1">
      <alignment horizontal="left" vertical="center" wrapText="1"/>
    </xf>
    <xf numFmtId="0" fontId="19" fillId="3" borderId="3" xfId="0" applyFont="1" applyFill="1" applyBorder="1" applyAlignment="1">
      <alignment horizontal="left" vertical="center" wrapText="1"/>
    </xf>
    <xf numFmtId="0" fontId="20" fillId="3" borderId="3" xfId="0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3" borderId="4" xfId="0" applyNumberFormat="1" applyFont="1" applyFill="1" applyBorder="1" applyAlignment="1" applyProtection="1">
      <alignment horizontal="left" vertical="center" wrapText="1"/>
    </xf>
    <xf numFmtId="4" fontId="0" fillId="2" borderId="3" xfId="0" applyNumberFormat="1" applyFill="1" applyBorder="1"/>
    <xf numFmtId="4" fontId="0" fillId="0" borderId="3" xfId="0" applyNumberFormat="1" applyBorder="1"/>
    <xf numFmtId="4" fontId="3" fillId="3" borderId="3" xfId="0" applyNumberFormat="1" applyFont="1" applyFill="1" applyBorder="1" applyAlignment="1">
      <alignment horizontal="right"/>
    </xf>
    <xf numFmtId="4" fontId="0" fillId="3" borderId="3" xfId="0" applyNumberFormat="1" applyFill="1" applyBorder="1"/>
    <xf numFmtId="4" fontId="3" fillId="2" borderId="3" xfId="0" applyNumberFormat="1" applyFont="1" applyFill="1" applyBorder="1" applyAlignment="1" applyProtection="1">
      <alignment horizontal="right" wrapText="1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wrapText="1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3" fillId="3" borderId="4" xfId="0" applyNumberFormat="1" applyFont="1" applyFill="1" applyBorder="1" applyAlignment="1">
      <alignment horizontal="left" vertical="center"/>
    </xf>
    <xf numFmtId="4" fontId="3" fillId="2" borderId="4" xfId="0" applyNumberFormat="1" applyFont="1" applyFill="1" applyBorder="1" applyAlignment="1">
      <alignment horizontal="left" vertical="center"/>
    </xf>
    <xf numFmtId="2" fontId="6" fillId="3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 applyProtection="1">
      <alignment horizontal="right" wrapText="1"/>
    </xf>
    <xf numFmtId="0" fontId="19" fillId="2" borderId="4" xfId="0" applyFont="1" applyFill="1" applyBorder="1" applyAlignment="1">
      <alignment horizontal="left" vertical="center" wrapText="1"/>
    </xf>
    <xf numFmtId="4" fontId="6" fillId="3" borderId="3" xfId="0" applyNumberFormat="1" applyFont="1" applyFill="1" applyBorder="1" applyAlignment="1" applyProtection="1">
      <alignment horizontal="right" wrapText="1"/>
    </xf>
    <xf numFmtId="4" fontId="3" fillId="3" borderId="3" xfId="0" applyNumberFormat="1" applyFont="1" applyFill="1" applyBorder="1" applyAlignment="1" applyProtection="1">
      <alignment horizontal="right" wrapText="1"/>
    </xf>
    <xf numFmtId="0" fontId="3" fillId="3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0" fillId="0" borderId="3" xfId="0" applyFont="1" applyBorder="1"/>
    <xf numFmtId="2" fontId="0" fillId="0" borderId="3" xfId="0" applyNumberFormat="1" applyFont="1" applyBorder="1"/>
    <xf numFmtId="3" fontId="6" fillId="0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3" fillId="3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1" fillId="0" borderId="3" xfId="0" applyNumberFormat="1" applyFont="1" applyBorder="1"/>
    <xf numFmtId="4" fontId="0" fillId="0" borderId="3" xfId="0" applyNumberFormat="1" applyFont="1" applyBorder="1"/>
    <xf numFmtId="2" fontId="0" fillId="2" borderId="3" xfId="0" applyNumberFormat="1" applyFill="1" applyBorder="1"/>
    <xf numFmtId="4" fontId="1" fillId="3" borderId="3" xfId="0" applyNumberFormat="1" applyFont="1" applyFill="1" applyBorder="1"/>
    <xf numFmtId="2" fontId="1" fillId="2" borderId="3" xfId="0" applyNumberFormat="1" applyFont="1" applyFill="1" applyBorder="1"/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2" fontId="0" fillId="2" borderId="0" xfId="0" applyNumberFormat="1" applyFill="1" applyBorder="1"/>
    <xf numFmtId="164" fontId="6" fillId="3" borderId="3" xfId="0" applyNumberFormat="1" applyFont="1" applyFill="1" applyBorder="1" applyAlignment="1" applyProtection="1">
      <alignment horizontal="right" wrapText="1"/>
    </xf>
    <xf numFmtId="164" fontId="6" fillId="3" borderId="3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7" fillId="2" borderId="5" xfId="0" applyNumberFormat="1" applyFont="1" applyFill="1" applyBorder="1" applyAlignment="1" applyProtection="1">
      <alignment horizontal="left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1" fillId="0" borderId="1" xfId="0" quotePrefix="1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16" fillId="2" borderId="0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7" fillId="2" borderId="0" xfId="0" quotePrefix="1" applyNumberFormat="1" applyFont="1" applyFill="1" applyBorder="1" applyAlignment="1" applyProtection="1">
      <alignment horizontal="left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11" fillId="2" borderId="1" xfId="0" quotePrefix="1" applyNumberFormat="1" applyFont="1" applyFill="1" applyBorder="1" applyAlignment="1" applyProtection="1">
      <alignment horizontal="left" vertical="center" wrapText="1"/>
    </xf>
    <xf numFmtId="0" fontId="9" fillId="2" borderId="2" xfId="0" applyNumberFormat="1" applyFont="1" applyFill="1" applyBorder="1" applyAlignment="1" applyProtection="1">
      <alignment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left" vertical="center" wrapText="1"/>
    </xf>
    <xf numFmtId="0" fontId="3" fillId="3" borderId="2" xfId="0" applyNumberFormat="1" applyFont="1" applyFill="1" applyBorder="1" applyAlignment="1" applyProtection="1">
      <alignment horizontal="left" vertical="center" wrapText="1"/>
    </xf>
    <xf numFmtId="0" fontId="3" fillId="3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2" fillId="0" borderId="0" xfId="0" applyFont="1" applyAlignment="1">
      <alignment wrapText="1"/>
    </xf>
    <xf numFmtId="0" fontId="18" fillId="0" borderId="0" xfId="0" applyFont="1" applyAlignment="1">
      <alignment horizontal="center"/>
    </xf>
    <xf numFmtId="0" fontId="14" fillId="3" borderId="1" xfId="0" applyNumberFormat="1" applyFont="1" applyFill="1" applyBorder="1" applyAlignment="1" applyProtection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43" fontId="6" fillId="3" borderId="3" xfId="1" applyNumberFormat="1" applyFont="1" applyFill="1" applyBorder="1" applyAlignment="1" applyProtection="1">
      <alignment horizontal="right"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36"/>
  <sheetViews>
    <sheetView workbookViewId="0">
      <selection activeCell="J18" sqref="J18"/>
    </sheetView>
  </sheetViews>
  <sheetFormatPr defaultRowHeight="15" x14ac:dyDescent="0.25"/>
  <cols>
    <col min="6" max="10" width="25.28515625" customWidth="1"/>
    <col min="11" max="12" width="15.7109375" customWidth="1"/>
  </cols>
  <sheetData>
    <row r="1" spans="2:12" ht="42" customHeight="1" x14ac:dyDescent="0.25">
      <c r="B1" s="137" t="s">
        <v>193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</row>
    <row r="2" spans="2:12" ht="18" customHeight="1" x14ac:dyDescent="0.25">
      <c r="B2" s="43"/>
      <c r="C2" s="43"/>
      <c r="D2" s="43"/>
      <c r="E2" s="43"/>
      <c r="F2" s="136" t="s">
        <v>62</v>
      </c>
      <c r="G2" s="136"/>
      <c r="H2" s="136"/>
      <c r="I2" s="136"/>
      <c r="J2" s="136"/>
      <c r="K2" s="43"/>
      <c r="L2" s="44"/>
    </row>
    <row r="3" spans="2:12" ht="15.75" customHeight="1" x14ac:dyDescent="0.25">
      <c r="B3" s="137" t="s">
        <v>11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</row>
    <row r="4" spans="2:12" ht="36" customHeight="1" x14ac:dyDescent="0.25">
      <c r="B4" s="157"/>
      <c r="C4" s="157"/>
      <c r="D4" s="157"/>
      <c r="E4" s="43"/>
      <c r="F4" s="43"/>
      <c r="G4" s="43"/>
      <c r="H4" s="43"/>
      <c r="I4" s="43"/>
      <c r="J4" s="45"/>
      <c r="K4" s="45"/>
      <c r="L4" s="44"/>
    </row>
    <row r="5" spans="2:12" ht="18" customHeight="1" x14ac:dyDescent="0.25">
      <c r="B5" s="137" t="s">
        <v>55</v>
      </c>
      <c r="C5" s="137"/>
      <c r="D5" s="137"/>
      <c r="E5" s="137"/>
      <c r="F5" s="137"/>
      <c r="G5" s="137"/>
      <c r="H5" s="137"/>
      <c r="I5" s="137"/>
      <c r="J5" s="137"/>
      <c r="K5" s="137"/>
      <c r="L5" s="137"/>
    </row>
    <row r="6" spans="2:12" ht="18" customHeight="1" x14ac:dyDescent="0.25">
      <c r="B6" s="46"/>
      <c r="C6" s="47"/>
      <c r="D6" s="47"/>
      <c r="E6" s="47"/>
      <c r="F6" s="47"/>
      <c r="G6" s="47"/>
      <c r="H6" s="47"/>
      <c r="I6" s="47"/>
      <c r="J6" s="47"/>
      <c r="K6" s="47"/>
      <c r="L6" s="44"/>
    </row>
    <row r="7" spans="2:12" x14ac:dyDescent="0.25">
      <c r="B7" s="150" t="s">
        <v>56</v>
      </c>
      <c r="C7" s="150"/>
      <c r="D7" s="150"/>
      <c r="E7" s="150"/>
      <c r="F7" s="150"/>
      <c r="G7" s="48"/>
      <c r="H7" s="48"/>
      <c r="I7" s="48"/>
      <c r="J7" s="48"/>
      <c r="K7" s="49"/>
      <c r="L7" s="44"/>
    </row>
    <row r="8" spans="2:12" ht="25.5" x14ac:dyDescent="0.25">
      <c r="B8" s="151" t="s">
        <v>6</v>
      </c>
      <c r="C8" s="152"/>
      <c r="D8" s="152"/>
      <c r="E8" s="152"/>
      <c r="F8" s="153"/>
      <c r="G8" s="24" t="s">
        <v>174</v>
      </c>
      <c r="H8" s="1" t="s">
        <v>194</v>
      </c>
      <c r="I8" s="1" t="s">
        <v>195</v>
      </c>
      <c r="J8" s="24" t="s">
        <v>196</v>
      </c>
      <c r="K8" s="1" t="s">
        <v>16</v>
      </c>
      <c r="L8" s="1" t="s">
        <v>47</v>
      </c>
    </row>
    <row r="9" spans="2:12" s="27" customFormat="1" ht="11.25" x14ac:dyDescent="0.2">
      <c r="B9" s="144">
        <v>1</v>
      </c>
      <c r="C9" s="144"/>
      <c r="D9" s="144"/>
      <c r="E9" s="144"/>
      <c r="F9" s="145"/>
      <c r="G9" s="26">
        <v>2</v>
      </c>
      <c r="H9" s="25">
        <v>3</v>
      </c>
      <c r="I9" s="25">
        <v>4</v>
      </c>
      <c r="J9" s="25">
        <v>5</v>
      </c>
      <c r="K9" s="25" t="s">
        <v>18</v>
      </c>
      <c r="L9" s="25" t="s">
        <v>19</v>
      </c>
    </row>
    <row r="10" spans="2:12" s="27" customFormat="1" ht="12.75" x14ac:dyDescent="0.2">
      <c r="B10" s="164" t="s">
        <v>121</v>
      </c>
      <c r="C10" s="165"/>
      <c r="D10" s="165"/>
      <c r="E10" s="165"/>
      <c r="F10" s="166"/>
      <c r="G10" s="65">
        <v>6824.54</v>
      </c>
      <c r="H10" s="55"/>
      <c r="I10" s="184">
        <v>7314.35</v>
      </c>
      <c r="J10" s="135">
        <v>7314.35</v>
      </c>
      <c r="K10" s="65">
        <f>J10/G10*100</f>
        <v>107.17718703385137</v>
      </c>
      <c r="L10" s="55">
        <f>J10/I10*100</f>
        <v>100</v>
      </c>
    </row>
    <row r="11" spans="2:12" x14ac:dyDescent="0.25">
      <c r="B11" s="146" t="s">
        <v>0</v>
      </c>
      <c r="C11" s="147"/>
      <c r="D11" s="147"/>
      <c r="E11" s="147"/>
      <c r="F11" s="148"/>
      <c r="G11" s="101">
        <v>988336.17</v>
      </c>
      <c r="H11" s="98">
        <v>1068477.68</v>
      </c>
      <c r="I11" s="19">
        <v>1146506.6000000001</v>
      </c>
      <c r="J11" s="101">
        <v>1046516.09</v>
      </c>
      <c r="K11" s="19"/>
      <c r="L11" s="19">
        <f>J11/I11*100</f>
        <v>91.278679948288115</v>
      </c>
    </row>
    <row r="12" spans="2:12" x14ac:dyDescent="0.25">
      <c r="B12" s="149" t="s">
        <v>48</v>
      </c>
      <c r="C12" s="140"/>
      <c r="D12" s="140"/>
      <c r="E12" s="140"/>
      <c r="F12" s="142"/>
      <c r="G12" s="95">
        <v>988336.17</v>
      </c>
      <c r="H12" s="95">
        <v>1068477.68</v>
      </c>
      <c r="I12" s="116">
        <v>1146506.6000000001</v>
      </c>
      <c r="J12" s="95">
        <v>1046516.09</v>
      </c>
      <c r="K12" s="95"/>
      <c r="L12" s="95">
        <f>J12/I12*100</f>
        <v>91.278679948288115</v>
      </c>
    </row>
    <row r="13" spans="2:12" x14ac:dyDescent="0.25">
      <c r="B13" s="154" t="s">
        <v>53</v>
      </c>
      <c r="C13" s="142"/>
      <c r="D13" s="142"/>
      <c r="E13" s="142"/>
      <c r="F13" s="142"/>
      <c r="G13" s="95">
        <v>0</v>
      </c>
      <c r="H13" s="95">
        <v>0</v>
      </c>
      <c r="I13" s="116">
        <v>0</v>
      </c>
      <c r="J13" s="95">
        <v>0</v>
      </c>
      <c r="K13" s="95"/>
      <c r="L13" s="95"/>
    </row>
    <row r="14" spans="2:12" x14ac:dyDescent="0.25">
      <c r="B14" s="20" t="s">
        <v>1</v>
      </c>
      <c r="C14" s="35"/>
      <c r="D14" s="35"/>
      <c r="E14" s="35"/>
      <c r="F14" s="35"/>
      <c r="G14" s="98">
        <f>SUM(G15:G16)</f>
        <v>987982.9</v>
      </c>
      <c r="H14" s="98">
        <f>H15+H16</f>
        <v>1068477.68</v>
      </c>
      <c r="I14" s="19">
        <v>1153684.4099999999</v>
      </c>
      <c r="J14" s="98">
        <f>J15+J16</f>
        <v>1136597.8099999998</v>
      </c>
      <c r="K14" s="19">
        <f>J14/G14*100</f>
        <v>115.04225528599734</v>
      </c>
      <c r="L14" s="19">
        <f>J14/I14*100</f>
        <v>98.518953723228336</v>
      </c>
    </row>
    <row r="15" spans="2:12" x14ac:dyDescent="0.25">
      <c r="B15" s="139" t="s">
        <v>49</v>
      </c>
      <c r="C15" s="140"/>
      <c r="D15" s="140"/>
      <c r="E15" s="140"/>
      <c r="F15" s="140"/>
      <c r="G15" s="95">
        <v>971018.15</v>
      </c>
      <c r="H15" s="95">
        <v>1053477.68</v>
      </c>
      <c r="I15" s="67">
        <v>1133471.6000000001</v>
      </c>
      <c r="J15" s="95">
        <v>1120146.43</v>
      </c>
      <c r="K15" s="96"/>
      <c r="L15" s="96">
        <f>J15/I15*100</f>
        <v>98.82439312992048</v>
      </c>
    </row>
    <row r="16" spans="2:12" x14ac:dyDescent="0.25">
      <c r="B16" s="141" t="s">
        <v>50</v>
      </c>
      <c r="C16" s="142"/>
      <c r="D16" s="142"/>
      <c r="E16" s="142"/>
      <c r="F16" s="142"/>
      <c r="G16" s="97">
        <v>16964.75</v>
      </c>
      <c r="H16" s="97">
        <v>15000</v>
      </c>
      <c r="I16" s="117">
        <v>20212.810000000001</v>
      </c>
      <c r="J16" s="97">
        <v>16451.38</v>
      </c>
      <c r="K16" s="96"/>
      <c r="L16" s="96">
        <f>J16/I16*100</f>
        <v>81.390860548335439</v>
      </c>
    </row>
    <row r="17" spans="1:43" x14ac:dyDescent="0.25">
      <c r="B17" s="156" t="s">
        <v>89</v>
      </c>
      <c r="C17" s="147"/>
      <c r="D17" s="147"/>
      <c r="E17" s="147"/>
      <c r="F17" s="147"/>
      <c r="G17" s="18">
        <f>G11-G14</f>
        <v>353.27000000001863</v>
      </c>
      <c r="H17" s="19">
        <v>0</v>
      </c>
      <c r="I17" s="102">
        <v>7341.35</v>
      </c>
      <c r="J17" s="134">
        <f>J12-J14</f>
        <v>-90081.719999999856</v>
      </c>
      <c r="K17" s="18">
        <f>J17/G17*100</f>
        <v>-25499.397061736097</v>
      </c>
      <c r="L17" s="18"/>
    </row>
    <row r="18" spans="1:43" ht="15" customHeight="1" x14ac:dyDescent="0.25">
      <c r="B18" s="167" t="s">
        <v>169</v>
      </c>
      <c r="C18" s="168"/>
      <c r="D18" s="168"/>
      <c r="E18" s="168"/>
      <c r="F18" s="168"/>
      <c r="G18" s="102">
        <f>G10+G17</f>
        <v>7177.8100000000186</v>
      </c>
      <c r="H18" s="67">
        <v>0</v>
      </c>
      <c r="I18" s="102">
        <v>0</v>
      </c>
      <c r="J18" s="102">
        <f>J17+J10</f>
        <v>-82767.36999999985</v>
      </c>
      <c r="K18" s="69">
        <f>J18/G18*100</f>
        <v>-1153.1005975360122</v>
      </c>
      <c r="L18" s="69"/>
    </row>
    <row r="19" spans="1:43" ht="18" customHeight="1" x14ac:dyDescent="0.25">
      <c r="B19" s="150" t="s">
        <v>57</v>
      </c>
      <c r="C19" s="150"/>
      <c r="D19" s="150"/>
      <c r="E19" s="150"/>
      <c r="F19" s="150"/>
      <c r="G19" s="50"/>
      <c r="H19" s="50"/>
      <c r="I19" s="51"/>
      <c r="J19" s="51"/>
      <c r="K19" s="51"/>
      <c r="L19" s="51"/>
    </row>
    <row r="20" spans="1:43" ht="25.5" x14ac:dyDescent="0.25">
      <c r="B20" s="151" t="s">
        <v>6</v>
      </c>
      <c r="C20" s="152"/>
      <c r="D20" s="152"/>
      <c r="E20" s="152"/>
      <c r="F20" s="153"/>
      <c r="G20" s="24" t="s">
        <v>170</v>
      </c>
      <c r="H20" s="1" t="s">
        <v>194</v>
      </c>
      <c r="I20" s="1" t="s">
        <v>207</v>
      </c>
      <c r="J20" s="24" t="s">
        <v>208</v>
      </c>
      <c r="K20" s="1" t="s">
        <v>16</v>
      </c>
      <c r="L20" s="1" t="s">
        <v>47</v>
      </c>
    </row>
    <row r="21" spans="1:43" s="27" customFormat="1" x14ac:dyDescent="0.25">
      <c r="B21" s="144">
        <v>1</v>
      </c>
      <c r="C21" s="144"/>
      <c r="D21" s="144"/>
      <c r="E21" s="144"/>
      <c r="F21" s="145"/>
      <c r="G21" s="26">
        <v>2</v>
      </c>
      <c r="H21" s="25">
        <v>3</v>
      </c>
      <c r="I21" s="25">
        <v>4</v>
      </c>
      <c r="J21" s="25">
        <v>5</v>
      </c>
      <c r="K21" s="25" t="s">
        <v>18</v>
      </c>
      <c r="L21" s="25" t="s">
        <v>19</v>
      </c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</row>
    <row r="22" spans="1:43" ht="15.75" customHeight="1" x14ac:dyDescent="0.25">
      <c r="A22" s="27"/>
      <c r="B22" s="149" t="s">
        <v>51</v>
      </c>
      <c r="C22" s="161"/>
      <c r="D22" s="161"/>
      <c r="E22" s="161"/>
      <c r="F22" s="162"/>
      <c r="G22" s="97">
        <v>0</v>
      </c>
      <c r="H22" s="97">
        <v>0</v>
      </c>
      <c r="I22" s="97">
        <v>0</v>
      </c>
      <c r="J22" s="97">
        <v>0</v>
      </c>
      <c r="K22" s="97">
        <v>0</v>
      </c>
      <c r="L22" s="97">
        <v>0</v>
      </c>
    </row>
    <row r="23" spans="1:43" x14ac:dyDescent="0.25">
      <c r="A23" s="27"/>
      <c r="B23" s="149" t="s">
        <v>52</v>
      </c>
      <c r="C23" s="140"/>
      <c r="D23" s="140"/>
      <c r="E23" s="140"/>
      <c r="F23" s="140"/>
      <c r="G23" s="97">
        <v>0</v>
      </c>
      <c r="H23" s="97">
        <v>0</v>
      </c>
      <c r="I23" s="97">
        <v>0</v>
      </c>
      <c r="J23" s="97">
        <v>0</v>
      </c>
      <c r="K23" s="97">
        <v>0</v>
      </c>
      <c r="L23" s="97">
        <v>0</v>
      </c>
    </row>
    <row r="24" spans="1:43" s="36" customFormat="1" ht="15" customHeight="1" x14ac:dyDescent="0.25">
      <c r="A24" s="27"/>
      <c r="B24" s="158" t="s">
        <v>54</v>
      </c>
      <c r="C24" s="159"/>
      <c r="D24" s="159"/>
      <c r="E24" s="159"/>
      <c r="F24" s="160"/>
      <c r="G24" s="19"/>
      <c r="H24" s="19"/>
      <c r="I24" s="19"/>
      <c r="J24" s="19"/>
      <c r="K24" s="19"/>
      <c r="L24" s="19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spans="1:43" s="36" customFormat="1" ht="15" customHeight="1" x14ac:dyDescent="0.25">
      <c r="A25" s="27"/>
      <c r="B25" s="158" t="s">
        <v>58</v>
      </c>
      <c r="C25" s="159"/>
      <c r="D25" s="159"/>
      <c r="E25" s="159"/>
      <c r="F25" s="160"/>
      <c r="G25" s="19"/>
      <c r="H25" s="19"/>
      <c r="I25" s="19"/>
      <c r="J25" s="19"/>
      <c r="K25" s="19"/>
      <c r="L25" s="19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</row>
    <row r="26" spans="1:43" x14ac:dyDescent="0.25">
      <c r="A26" s="27"/>
      <c r="B26" s="156" t="s">
        <v>59</v>
      </c>
      <c r="C26" s="147"/>
      <c r="D26" s="147"/>
      <c r="E26" s="147"/>
      <c r="F26" s="147"/>
      <c r="G26" s="19"/>
      <c r="H26" s="19"/>
      <c r="I26" s="19"/>
      <c r="J26" s="19"/>
      <c r="K26" s="19"/>
      <c r="L26" s="19"/>
    </row>
    <row r="27" spans="1:43" ht="15.75" x14ac:dyDescent="0.25">
      <c r="B27" s="52"/>
      <c r="C27" s="53"/>
      <c r="D27" s="53"/>
      <c r="E27" s="53"/>
      <c r="F27" s="53"/>
      <c r="G27" s="54"/>
      <c r="H27" s="54"/>
      <c r="I27" s="54"/>
      <c r="J27" s="54"/>
      <c r="K27" s="54"/>
      <c r="L27" s="44"/>
    </row>
    <row r="28" spans="1:43" ht="15.75" x14ac:dyDescent="0.25"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</row>
    <row r="29" spans="1:43" ht="15.75" x14ac:dyDescent="0.25">
      <c r="B29" s="14"/>
      <c r="C29" s="15"/>
      <c r="D29" s="15"/>
      <c r="E29" s="15"/>
      <c r="F29" s="15"/>
      <c r="G29" s="16"/>
      <c r="H29" s="16"/>
      <c r="I29" s="16"/>
      <c r="J29" s="16"/>
      <c r="K29" s="16"/>
    </row>
    <row r="30" spans="1:43" ht="15" customHeight="1" x14ac:dyDescent="0.25"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</row>
    <row r="31" spans="1:43" x14ac:dyDescent="0.25">
      <c r="B31" s="34"/>
      <c r="C31" s="34"/>
      <c r="D31" s="34"/>
      <c r="E31" s="34"/>
      <c r="F31" s="34"/>
      <c r="G31" s="34"/>
      <c r="H31" s="34"/>
      <c r="I31" s="34"/>
      <c r="J31" s="34"/>
      <c r="K31" s="34"/>
    </row>
    <row r="32" spans="1:43" ht="15" customHeight="1" x14ac:dyDescent="0.25"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</row>
    <row r="33" spans="2:12" ht="36.75" customHeight="1" x14ac:dyDescent="0.25"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/>
    </row>
    <row r="34" spans="2:12" x14ac:dyDescent="0.25">
      <c r="B34" s="138"/>
      <c r="C34" s="138"/>
      <c r="D34" s="138"/>
      <c r="E34" s="138"/>
      <c r="F34" s="138"/>
      <c r="G34" s="138"/>
      <c r="H34" s="138"/>
      <c r="I34" s="138"/>
      <c r="J34" s="138"/>
      <c r="K34" s="138"/>
    </row>
    <row r="35" spans="2:12" ht="15" customHeight="1" x14ac:dyDescent="0.25"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</row>
    <row r="36" spans="2:12" x14ac:dyDescent="0.25"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</row>
  </sheetData>
  <mergeCells count="30">
    <mergeCell ref="B19:F19"/>
    <mergeCell ref="B35:L36"/>
    <mergeCell ref="B17:F17"/>
    <mergeCell ref="B26:F26"/>
    <mergeCell ref="B4:D4"/>
    <mergeCell ref="B25:F25"/>
    <mergeCell ref="B20:F20"/>
    <mergeCell ref="B21:F21"/>
    <mergeCell ref="B23:F23"/>
    <mergeCell ref="B24:F24"/>
    <mergeCell ref="B22:F22"/>
    <mergeCell ref="B28:L28"/>
    <mergeCell ref="B10:F10"/>
    <mergeCell ref="B18:F18"/>
    <mergeCell ref="F2:J2"/>
    <mergeCell ref="B1:L1"/>
    <mergeCell ref="B3:L3"/>
    <mergeCell ref="B5:L5"/>
    <mergeCell ref="B34:F34"/>
    <mergeCell ref="G34:K34"/>
    <mergeCell ref="B15:F15"/>
    <mergeCell ref="B16:F16"/>
    <mergeCell ref="B30:L30"/>
    <mergeCell ref="B32:L33"/>
    <mergeCell ref="B9:F9"/>
    <mergeCell ref="B11:F11"/>
    <mergeCell ref="B12:F12"/>
    <mergeCell ref="B7:F7"/>
    <mergeCell ref="B8:F8"/>
    <mergeCell ref="B13:F13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88"/>
  <sheetViews>
    <sheetView topLeftCell="A52" zoomScaleNormal="100" workbookViewId="0">
      <selection activeCell="N18" sqref="N18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7" customWidth="1"/>
    <col min="6" max="6" width="44.7109375" customWidth="1"/>
    <col min="7" max="10" width="25.28515625" customWidth="1"/>
    <col min="11" max="12" width="15.7109375" customWidth="1"/>
  </cols>
  <sheetData>
    <row r="1" spans="2:12" ht="18" customHeight="1" x14ac:dyDescent="0.25">
      <c r="B1" s="2"/>
      <c r="C1" s="2"/>
      <c r="D1" s="2"/>
      <c r="E1" s="17"/>
      <c r="F1" s="2"/>
      <c r="G1" s="2"/>
      <c r="H1" s="2"/>
      <c r="I1" s="2"/>
      <c r="J1" s="2"/>
      <c r="K1" s="2"/>
    </row>
    <row r="2" spans="2:12" ht="15.75" customHeight="1" x14ac:dyDescent="0.25">
      <c r="B2" s="172" t="s">
        <v>11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</row>
    <row r="3" spans="2:12" ht="18" x14ac:dyDescent="0.25">
      <c r="B3" s="2"/>
      <c r="C3" s="2"/>
      <c r="D3" s="2"/>
      <c r="E3" s="17"/>
      <c r="F3" s="2"/>
      <c r="G3" s="2"/>
      <c r="H3" s="2"/>
      <c r="I3" s="2"/>
      <c r="J3" s="3"/>
      <c r="K3" s="3"/>
    </row>
    <row r="4" spans="2:12" ht="18" customHeight="1" x14ac:dyDescent="0.25">
      <c r="B4" s="172" t="s">
        <v>60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</row>
    <row r="5" spans="2:12" ht="18" x14ac:dyDescent="0.25">
      <c r="B5" s="2"/>
      <c r="C5" s="2"/>
      <c r="D5" s="2"/>
      <c r="E5" s="17"/>
      <c r="F5" s="2"/>
      <c r="G5" s="2"/>
      <c r="H5" s="2"/>
      <c r="I5" s="2"/>
      <c r="J5" s="3"/>
      <c r="K5" s="3"/>
    </row>
    <row r="6" spans="2:12" ht="15.75" customHeight="1" x14ac:dyDescent="0.25">
      <c r="B6" s="172" t="s">
        <v>17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</row>
    <row r="7" spans="2:12" ht="18" x14ac:dyDescent="0.25">
      <c r="B7" s="2"/>
      <c r="C7" s="2"/>
      <c r="D7" s="2"/>
      <c r="E7" s="17"/>
      <c r="F7" s="2"/>
      <c r="G7" s="2"/>
      <c r="H7" s="2"/>
      <c r="I7" s="2"/>
      <c r="J7" s="3"/>
      <c r="K7" s="3"/>
    </row>
    <row r="8" spans="2:12" ht="25.5" x14ac:dyDescent="0.25">
      <c r="B8" s="169" t="s">
        <v>6</v>
      </c>
      <c r="C8" s="170"/>
      <c r="D8" s="170"/>
      <c r="E8" s="170"/>
      <c r="F8" s="171"/>
      <c r="G8" s="37" t="s">
        <v>174</v>
      </c>
      <c r="H8" s="37" t="s">
        <v>194</v>
      </c>
      <c r="I8" s="37" t="s">
        <v>195</v>
      </c>
      <c r="J8" s="37" t="s">
        <v>196</v>
      </c>
      <c r="K8" s="37" t="s">
        <v>16</v>
      </c>
      <c r="L8" s="37" t="s">
        <v>47</v>
      </c>
    </row>
    <row r="9" spans="2:12" ht="16.5" customHeight="1" x14ac:dyDescent="0.25">
      <c r="B9" s="169">
        <v>1</v>
      </c>
      <c r="C9" s="170"/>
      <c r="D9" s="170"/>
      <c r="E9" s="170"/>
      <c r="F9" s="171"/>
      <c r="G9" s="37">
        <v>2</v>
      </c>
      <c r="H9" s="37">
        <v>3</v>
      </c>
      <c r="I9" s="37">
        <v>4</v>
      </c>
      <c r="J9" s="37">
        <v>5</v>
      </c>
      <c r="K9" s="37" t="s">
        <v>18</v>
      </c>
      <c r="L9" s="37" t="s">
        <v>19</v>
      </c>
    </row>
    <row r="10" spans="2:12" x14ac:dyDescent="0.25">
      <c r="B10" s="56"/>
      <c r="C10" s="56"/>
      <c r="D10" s="56"/>
      <c r="E10" s="56"/>
      <c r="F10" s="56" t="s">
        <v>20</v>
      </c>
      <c r="G10" s="58">
        <v>988336.17</v>
      </c>
      <c r="H10" s="92">
        <v>1068477.68</v>
      </c>
      <c r="I10" s="92">
        <v>1146506.6000000001</v>
      </c>
      <c r="J10" s="93">
        <v>1046516.09</v>
      </c>
      <c r="K10" s="63">
        <f t="shared" ref="K10:K20" si="0">J10/G10*100</f>
        <v>105.88665291891522</v>
      </c>
      <c r="L10" s="63">
        <f>J10/I10*100</f>
        <v>91.278679948288115</v>
      </c>
    </row>
    <row r="11" spans="2:12" ht="15.75" customHeight="1" x14ac:dyDescent="0.25">
      <c r="B11" s="56">
        <v>6</v>
      </c>
      <c r="C11" s="56"/>
      <c r="D11" s="56"/>
      <c r="E11" s="56"/>
      <c r="F11" s="56" t="s">
        <v>2</v>
      </c>
      <c r="G11" s="93">
        <f>SUM(G12+G16+G21+G24+G31)</f>
        <v>988336.16999999993</v>
      </c>
      <c r="H11" s="92">
        <v>1068477.68</v>
      </c>
      <c r="I11" s="92">
        <f>SUM(I12,I16,I21,I24,I31)</f>
        <v>1146506.6000000001</v>
      </c>
      <c r="J11" s="93">
        <f>SUM(J12+J16+J21+J24+J31)</f>
        <v>1046516.0899999999</v>
      </c>
      <c r="K11" s="63">
        <f>J11/G11*100</f>
        <v>105.88665291891522</v>
      </c>
      <c r="L11" s="63">
        <f>J11/I11*100</f>
        <v>91.278679948288115</v>
      </c>
    </row>
    <row r="12" spans="2:12" ht="25.5" x14ac:dyDescent="0.25">
      <c r="B12" s="6"/>
      <c r="C12" s="11">
        <v>63</v>
      </c>
      <c r="D12" s="11"/>
      <c r="E12" s="11"/>
      <c r="F12" s="11" t="s">
        <v>21</v>
      </c>
      <c r="G12" s="90">
        <v>888597.24</v>
      </c>
      <c r="H12" s="62">
        <v>965000</v>
      </c>
      <c r="I12" s="62">
        <v>1031900</v>
      </c>
      <c r="J12" s="90">
        <v>941734.44</v>
      </c>
      <c r="K12" s="90">
        <f t="shared" si="0"/>
        <v>105.97989703411636</v>
      </c>
      <c r="L12" s="90">
        <f>J12/I12*100</f>
        <v>91.262180443841459</v>
      </c>
    </row>
    <row r="13" spans="2:12" x14ac:dyDescent="0.25">
      <c r="B13" s="6"/>
      <c r="C13" s="11"/>
      <c r="D13" s="11">
        <v>636</v>
      </c>
      <c r="E13" s="11"/>
      <c r="F13" s="11" t="s">
        <v>66</v>
      </c>
      <c r="G13" s="90">
        <v>888597.24</v>
      </c>
      <c r="H13" s="62"/>
      <c r="I13" s="62"/>
      <c r="J13" s="90">
        <v>941734.44</v>
      </c>
      <c r="K13" s="90">
        <f t="shared" si="0"/>
        <v>105.97989703411636</v>
      </c>
      <c r="L13" s="90"/>
    </row>
    <row r="14" spans="2:12" x14ac:dyDescent="0.25">
      <c r="B14" s="7"/>
      <c r="C14" s="7"/>
      <c r="D14" s="7"/>
      <c r="E14" s="7">
        <v>63612</v>
      </c>
      <c r="F14" s="7" t="s">
        <v>63</v>
      </c>
      <c r="G14" s="90">
        <v>873597.24</v>
      </c>
      <c r="H14" s="62"/>
      <c r="I14" s="62"/>
      <c r="J14" s="90">
        <v>929058.48</v>
      </c>
      <c r="K14" s="90">
        <f t="shared" si="0"/>
        <v>106.34860522224176</v>
      </c>
      <c r="L14" s="90"/>
    </row>
    <row r="15" spans="2:12" x14ac:dyDescent="0.25">
      <c r="B15" s="7"/>
      <c r="C15" s="7"/>
      <c r="D15" s="8"/>
      <c r="E15" s="8">
        <v>63613</v>
      </c>
      <c r="F15" s="7" t="s">
        <v>64</v>
      </c>
      <c r="G15" s="90">
        <v>15000</v>
      </c>
      <c r="H15" s="62"/>
      <c r="I15" s="62"/>
      <c r="J15" s="90">
        <v>12675.96</v>
      </c>
      <c r="K15" s="90">
        <f t="shared" si="0"/>
        <v>84.506399999999999</v>
      </c>
      <c r="L15" s="90"/>
    </row>
    <row r="16" spans="2:12" x14ac:dyDescent="0.25">
      <c r="B16" s="7"/>
      <c r="C16" s="7">
        <v>64</v>
      </c>
      <c r="D16" s="8"/>
      <c r="E16" s="8"/>
      <c r="F16" s="11" t="s">
        <v>65</v>
      </c>
      <c r="G16" s="90">
        <v>900.07</v>
      </c>
      <c r="H16" s="62">
        <v>1001</v>
      </c>
      <c r="I16" s="62">
        <v>1</v>
      </c>
      <c r="J16" s="90">
        <v>0.08</v>
      </c>
      <c r="K16" s="90">
        <f t="shared" si="0"/>
        <v>8.8881975846323066E-3</v>
      </c>
      <c r="L16" s="90">
        <f>J16/I16*100</f>
        <v>8</v>
      </c>
    </row>
    <row r="17" spans="2:12" x14ac:dyDescent="0.25">
      <c r="B17" s="7"/>
      <c r="C17" s="23"/>
      <c r="D17" s="8">
        <v>641</v>
      </c>
      <c r="E17" s="8"/>
      <c r="F17" s="11" t="s">
        <v>67</v>
      </c>
      <c r="G17" s="90">
        <v>7.0000000000000007E-2</v>
      </c>
      <c r="H17" s="62"/>
      <c r="I17" s="62"/>
      <c r="J17" s="90">
        <v>0.08</v>
      </c>
      <c r="K17" s="90">
        <f t="shared" si="0"/>
        <v>114.28571428571428</v>
      </c>
      <c r="L17" s="90"/>
    </row>
    <row r="18" spans="2:12" x14ac:dyDescent="0.25">
      <c r="B18" s="7"/>
      <c r="C18" s="23"/>
      <c r="D18" s="8"/>
      <c r="E18" s="8">
        <v>64132</v>
      </c>
      <c r="F18" s="11" t="s">
        <v>68</v>
      </c>
      <c r="G18" s="90">
        <v>7.0000000000000007E-2</v>
      </c>
      <c r="H18" s="62"/>
      <c r="I18" s="62"/>
      <c r="J18" s="90">
        <v>0.08</v>
      </c>
      <c r="K18" s="90">
        <f t="shared" si="0"/>
        <v>114.28571428571428</v>
      </c>
      <c r="L18" s="90"/>
    </row>
    <row r="19" spans="2:12" x14ac:dyDescent="0.25">
      <c r="B19" s="7"/>
      <c r="C19" s="23"/>
      <c r="D19" s="8">
        <v>642</v>
      </c>
      <c r="E19" s="8"/>
      <c r="F19" s="11" t="s">
        <v>181</v>
      </c>
      <c r="G19" s="90">
        <v>900</v>
      </c>
      <c r="H19" s="62"/>
      <c r="I19" s="62"/>
      <c r="J19" s="90">
        <v>0</v>
      </c>
      <c r="K19" s="90">
        <f t="shared" si="0"/>
        <v>0</v>
      </c>
      <c r="L19" s="90"/>
    </row>
    <row r="20" spans="2:12" x14ac:dyDescent="0.25">
      <c r="B20" s="7"/>
      <c r="C20" s="23"/>
      <c r="D20" s="8"/>
      <c r="E20" s="8">
        <v>64223</v>
      </c>
      <c r="F20" s="11" t="s">
        <v>180</v>
      </c>
      <c r="G20" s="90">
        <v>900</v>
      </c>
      <c r="H20" s="62"/>
      <c r="I20" s="62"/>
      <c r="J20" s="90">
        <v>0</v>
      </c>
      <c r="K20" s="90">
        <f t="shared" si="0"/>
        <v>0</v>
      </c>
      <c r="L20" s="90"/>
    </row>
    <row r="21" spans="2:12" ht="25.5" x14ac:dyDescent="0.25">
      <c r="B21" s="7"/>
      <c r="C21" s="7">
        <v>65</v>
      </c>
      <c r="D21" s="8"/>
      <c r="E21" s="8"/>
      <c r="F21" s="11" t="s">
        <v>69</v>
      </c>
      <c r="G21" s="90">
        <v>59056.59</v>
      </c>
      <c r="H21" s="62">
        <v>59000</v>
      </c>
      <c r="I21" s="62">
        <v>59500</v>
      </c>
      <c r="J21" s="90">
        <v>59823.75</v>
      </c>
      <c r="K21" s="90">
        <f>J21/G21*100</f>
        <v>101.29902522309536</v>
      </c>
      <c r="L21" s="90">
        <f>J21/I21*100</f>
        <v>100.54411764705881</v>
      </c>
    </row>
    <row r="22" spans="2:12" x14ac:dyDescent="0.25">
      <c r="B22" s="7"/>
      <c r="C22" s="23"/>
      <c r="D22" s="8">
        <v>652</v>
      </c>
      <c r="E22" s="8"/>
      <c r="F22" s="11" t="s">
        <v>70</v>
      </c>
      <c r="G22" s="90">
        <v>59056.59</v>
      </c>
      <c r="H22" s="62"/>
      <c r="I22" s="62"/>
      <c r="J22" s="90">
        <v>59823.75</v>
      </c>
      <c r="K22" s="90">
        <f>J22/G22*100</f>
        <v>101.29902522309536</v>
      </c>
      <c r="L22" s="90"/>
    </row>
    <row r="23" spans="2:12" x14ac:dyDescent="0.25">
      <c r="B23" s="7"/>
      <c r="C23" s="23"/>
      <c r="D23" s="8"/>
      <c r="E23" s="8">
        <v>65264</v>
      </c>
      <c r="F23" s="11" t="s">
        <v>71</v>
      </c>
      <c r="G23" s="91">
        <v>59056.59</v>
      </c>
      <c r="H23" s="62"/>
      <c r="I23" s="62"/>
      <c r="J23" s="91">
        <v>59823.75</v>
      </c>
      <c r="K23" s="91">
        <f>J23/G23*100</f>
        <v>101.29902522309536</v>
      </c>
      <c r="L23" s="91"/>
    </row>
    <row r="24" spans="2:12" ht="25.5" x14ac:dyDescent="0.25">
      <c r="B24" s="7"/>
      <c r="C24" s="7">
        <v>66</v>
      </c>
      <c r="D24" s="8"/>
      <c r="E24" s="8"/>
      <c r="F24" s="11" t="s">
        <v>22</v>
      </c>
      <c r="G24" s="91">
        <v>1550</v>
      </c>
      <c r="H24" s="62">
        <v>2000</v>
      </c>
      <c r="I24" s="62">
        <v>10000</v>
      </c>
      <c r="J24" s="91">
        <v>11924</v>
      </c>
      <c r="K24" s="91">
        <f>J24/G24*100</f>
        <v>769.29032258064524</v>
      </c>
      <c r="L24" s="91">
        <f>J24/I24*100</f>
        <v>119.24</v>
      </c>
    </row>
    <row r="25" spans="2:12" ht="25.5" x14ac:dyDescent="0.25">
      <c r="B25" s="7"/>
      <c r="C25" s="23"/>
      <c r="D25" s="8">
        <v>663</v>
      </c>
      <c r="E25" s="8"/>
      <c r="F25" s="11" t="s">
        <v>72</v>
      </c>
      <c r="G25" s="91">
        <v>1550</v>
      </c>
      <c r="H25" s="62"/>
      <c r="I25" s="62"/>
      <c r="J25" s="91"/>
      <c r="K25" s="91">
        <f>J25/G25*100</f>
        <v>0</v>
      </c>
      <c r="L25" s="91"/>
    </row>
    <row r="26" spans="2:12" x14ac:dyDescent="0.25">
      <c r="B26" s="7"/>
      <c r="C26" s="23"/>
      <c r="D26" s="8"/>
      <c r="E26" s="8">
        <v>66311</v>
      </c>
      <c r="F26" s="11" t="s">
        <v>73</v>
      </c>
      <c r="G26" s="91"/>
      <c r="H26" s="62"/>
      <c r="I26" s="62"/>
      <c r="J26" s="91">
        <v>4360</v>
      </c>
      <c r="K26" s="90"/>
      <c r="L26" s="91"/>
    </row>
    <row r="27" spans="2:12" x14ac:dyDescent="0.25">
      <c r="B27" s="7"/>
      <c r="C27" s="23"/>
      <c r="D27" s="8"/>
      <c r="E27" s="8">
        <v>66312</v>
      </c>
      <c r="F27" s="11" t="s">
        <v>216</v>
      </c>
      <c r="G27" s="91"/>
      <c r="H27" s="62"/>
      <c r="I27" s="62"/>
      <c r="J27" s="91">
        <v>3800</v>
      </c>
      <c r="K27" s="90"/>
      <c r="L27" s="91"/>
    </row>
    <row r="28" spans="2:12" x14ac:dyDescent="0.25">
      <c r="B28" s="7"/>
      <c r="C28" s="23"/>
      <c r="D28" s="8"/>
      <c r="E28" s="8">
        <v>66313</v>
      </c>
      <c r="F28" s="11" t="s">
        <v>74</v>
      </c>
      <c r="G28" s="91"/>
      <c r="H28" s="62"/>
      <c r="I28" s="62"/>
      <c r="J28" s="91">
        <v>2500</v>
      </c>
      <c r="K28" s="90"/>
      <c r="L28" s="91"/>
    </row>
    <row r="29" spans="2:12" ht="25.5" x14ac:dyDescent="0.25">
      <c r="B29" s="7"/>
      <c r="C29" s="23"/>
      <c r="D29" s="8"/>
      <c r="E29" s="8">
        <v>66314</v>
      </c>
      <c r="F29" s="11" t="s">
        <v>75</v>
      </c>
      <c r="G29" s="91">
        <v>1350</v>
      </c>
      <c r="H29" s="62"/>
      <c r="I29" s="62"/>
      <c r="J29" s="91">
        <v>414</v>
      </c>
      <c r="K29" s="90">
        <f t="shared" ref="K29" si="1">J29/G29*100</f>
        <v>30.666666666666664</v>
      </c>
      <c r="L29" s="91"/>
    </row>
    <row r="30" spans="2:12" x14ac:dyDescent="0.25">
      <c r="B30" s="7"/>
      <c r="C30" s="23"/>
      <c r="D30" s="8"/>
      <c r="E30" s="8">
        <v>66321</v>
      </c>
      <c r="F30" s="11" t="s">
        <v>76</v>
      </c>
      <c r="G30" s="91">
        <v>200</v>
      </c>
      <c r="H30" s="62"/>
      <c r="I30" s="62"/>
      <c r="J30" s="91">
        <v>850</v>
      </c>
      <c r="K30" s="91"/>
      <c r="L30" s="91"/>
    </row>
    <row r="31" spans="2:12" ht="25.5" x14ac:dyDescent="0.25">
      <c r="B31" s="7"/>
      <c r="C31" s="7">
        <v>67</v>
      </c>
      <c r="D31" s="8"/>
      <c r="E31" s="8"/>
      <c r="F31" s="11" t="s">
        <v>77</v>
      </c>
      <c r="G31" s="91">
        <v>38232.269999999997</v>
      </c>
      <c r="H31" s="62">
        <v>41476.68</v>
      </c>
      <c r="I31" s="62">
        <v>45105.599999999999</v>
      </c>
      <c r="J31" s="91">
        <v>33033.82</v>
      </c>
      <c r="K31" s="91">
        <f t="shared" ref="K31:K33" si="2">J31/G31*100</f>
        <v>86.402978426339843</v>
      </c>
      <c r="L31" s="91">
        <f>J31/I31*100</f>
        <v>73.23662693767514</v>
      </c>
    </row>
    <row r="32" spans="2:12" ht="25.5" x14ac:dyDescent="0.25">
      <c r="B32" s="7"/>
      <c r="C32" s="23"/>
      <c r="D32" s="8">
        <v>671</v>
      </c>
      <c r="E32" s="8"/>
      <c r="F32" s="11" t="s">
        <v>78</v>
      </c>
      <c r="G32" s="91">
        <v>38232.269999999997</v>
      </c>
      <c r="H32" s="62"/>
      <c r="I32" s="62"/>
      <c r="J32" s="91">
        <v>33033.82</v>
      </c>
      <c r="K32" s="91">
        <f t="shared" si="2"/>
        <v>86.402978426339843</v>
      </c>
      <c r="L32" s="91"/>
    </row>
    <row r="33" spans="2:12" ht="25.5" x14ac:dyDescent="0.25">
      <c r="B33" s="7"/>
      <c r="C33" s="23"/>
      <c r="D33" s="8"/>
      <c r="E33" s="8">
        <v>67111</v>
      </c>
      <c r="F33" s="11" t="s">
        <v>79</v>
      </c>
      <c r="G33" s="91">
        <v>38232.269999999997</v>
      </c>
      <c r="H33" s="62"/>
      <c r="I33" s="62"/>
      <c r="J33" s="91">
        <v>33033.82</v>
      </c>
      <c r="K33" s="91">
        <f t="shared" si="2"/>
        <v>86.402978426339843</v>
      </c>
      <c r="L33" s="91"/>
    </row>
    <row r="34" spans="2:12" x14ac:dyDescent="0.25">
      <c r="B34" s="56"/>
      <c r="C34" s="56"/>
      <c r="D34" s="56"/>
      <c r="E34" s="56"/>
      <c r="F34" s="56" t="s">
        <v>7</v>
      </c>
      <c r="G34" s="93">
        <f>SUM(G35+G80)</f>
        <v>987982.9</v>
      </c>
      <c r="H34" s="92">
        <v>1068477.68</v>
      </c>
      <c r="I34" s="92">
        <v>1153684.4099999999</v>
      </c>
      <c r="J34" s="93">
        <v>1136597.8099999998</v>
      </c>
      <c r="K34" s="93">
        <f>J34/G34*100</f>
        <v>115.04225528599734</v>
      </c>
      <c r="L34" s="93">
        <f>J34/I34*100</f>
        <v>98.518953723228336</v>
      </c>
    </row>
    <row r="35" spans="2:12" x14ac:dyDescent="0.25">
      <c r="B35" s="56">
        <v>3</v>
      </c>
      <c r="C35" s="56"/>
      <c r="D35" s="56"/>
      <c r="E35" s="56"/>
      <c r="F35" s="56" t="s">
        <v>3</v>
      </c>
      <c r="G35" s="93">
        <f>SUM(G36+G45+G75)</f>
        <v>971018.15</v>
      </c>
      <c r="H35" s="92">
        <v>1053477.68</v>
      </c>
      <c r="I35" s="92">
        <f>I36+I45+I75</f>
        <v>1133471.6000000001</v>
      </c>
      <c r="J35" s="93">
        <f>J36+J45+J75</f>
        <v>1120146.43</v>
      </c>
      <c r="K35" s="93">
        <f>J35/H35*100</f>
        <v>106.32844447164746</v>
      </c>
      <c r="L35" s="93">
        <f>J35/I35*100</f>
        <v>98.82439312992048</v>
      </c>
    </row>
    <row r="36" spans="2:12" x14ac:dyDescent="0.25">
      <c r="B36" s="6"/>
      <c r="C36" s="11">
        <v>31</v>
      </c>
      <c r="D36" s="11"/>
      <c r="E36" s="11"/>
      <c r="F36" s="11" t="s">
        <v>4</v>
      </c>
      <c r="G36" s="90">
        <f>SUM(G37+G40+G42)</f>
        <v>831768.9</v>
      </c>
      <c r="H36" s="62">
        <v>896300</v>
      </c>
      <c r="I36" s="62">
        <v>950635</v>
      </c>
      <c r="J36" s="90">
        <v>948362.5</v>
      </c>
      <c r="K36" s="90">
        <f t="shared" ref="K36:K81" si="3">J36/H36*100</f>
        <v>105.80860203057011</v>
      </c>
      <c r="L36" s="90">
        <f>J36/I36*100</f>
        <v>99.760949260231328</v>
      </c>
    </row>
    <row r="37" spans="2:12" x14ac:dyDescent="0.25">
      <c r="B37" s="7"/>
      <c r="C37" s="7"/>
      <c r="D37" s="7">
        <v>311</v>
      </c>
      <c r="E37" s="7"/>
      <c r="F37" s="7" t="s">
        <v>24</v>
      </c>
      <c r="G37" s="90">
        <f>SUM(G38:G39)</f>
        <v>692097.70000000007</v>
      </c>
      <c r="H37" s="62"/>
      <c r="I37" s="62"/>
      <c r="J37" s="90">
        <v>788846.47</v>
      </c>
      <c r="K37" s="124">
        <f t="shared" ref="K37:K43" si="4">J37/G37*100</f>
        <v>113.97906249363348</v>
      </c>
      <c r="L37" s="90"/>
    </row>
    <row r="38" spans="2:12" x14ac:dyDescent="0.25">
      <c r="B38" s="7"/>
      <c r="C38" s="7"/>
      <c r="D38" s="7"/>
      <c r="E38" s="7">
        <v>3111</v>
      </c>
      <c r="F38" s="7" t="s">
        <v>25</v>
      </c>
      <c r="G38" s="90">
        <v>665251.31000000006</v>
      </c>
      <c r="H38" s="62"/>
      <c r="I38" s="62"/>
      <c r="J38" s="90">
        <v>764032.08</v>
      </c>
      <c r="K38" s="124">
        <f t="shared" si="4"/>
        <v>114.84863968174672</v>
      </c>
      <c r="L38" s="90"/>
    </row>
    <row r="39" spans="2:12" x14ac:dyDescent="0.25">
      <c r="B39" s="7"/>
      <c r="C39" s="7"/>
      <c r="D39" s="7"/>
      <c r="E39" s="7">
        <v>3113</v>
      </c>
      <c r="F39" s="7" t="s">
        <v>80</v>
      </c>
      <c r="G39" s="90">
        <v>26846.39</v>
      </c>
      <c r="H39" s="62"/>
      <c r="I39" s="62"/>
      <c r="J39" s="90">
        <v>24814.39</v>
      </c>
      <c r="K39" s="124">
        <f t="shared" si="4"/>
        <v>92.431012139807251</v>
      </c>
      <c r="L39" s="90"/>
    </row>
    <row r="40" spans="2:12" x14ac:dyDescent="0.25">
      <c r="B40" s="7"/>
      <c r="C40" s="7"/>
      <c r="D40" s="7">
        <v>312</v>
      </c>
      <c r="E40" s="7"/>
      <c r="F40" s="7" t="s">
        <v>81</v>
      </c>
      <c r="G40" s="90">
        <v>25259.88</v>
      </c>
      <c r="H40" s="62"/>
      <c r="I40" s="62"/>
      <c r="J40" s="90">
        <v>29423.16</v>
      </c>
      <c r="K40" s="124">
        <f t="shared" si="4"/>
        <v>116.48178851205944</v>
      </c>
      <c r="L40" s="90"/>
    </row>
    <row r="41" spans="2:12" x14ac:dyDescent="0.25">
      <c r="B41" s="7"/>
      <c r="C41" s="7"/>
      <c r="D41" s="7"/>
      <c r="E41" s="7">
        <v>3121</v>
      </c>
      <c r="F41" s="7" t="s">
        <v>81</v>
      </c>
      <c r="G41" s="90">
        <v>25259.88</v>
      </c>
      <c r="H41" s="62"/>
      <c r="I41" s="62"/>
      <c r="J41" s="90">
        <v>29423.16</v>
      </c>
      <c r="K41" s="124">
        <f t="shared" si="4"/>
        <v>116.48178851205944</v>
      </c>
      <c r="L41" s="90"/>
    </row>
    <row r="42" spans="2:12" x14ac:dyDescent="0.25">
      <c r="B42" s="7"/>
      <c r="C42" s="7"/>
      <c r="D42" s="7">
        <v>313</v>
      </c>
      <c r="E42" s="7"/>
      <c r="F42" s="7" t="s">
        <v>82</v>
      </c>
      <c r="G42" s="90">
        <f>SUM(G43:G44)</f>
        <v>114411.31999999999</v>
      </c>
      <c r="H42" s="62"/>
      <c r="I42" s="62"/>
      <c r="J42" s="90">
        <v>130092.87</v>
      </c>
      <c r="K42" s="124">
        <f t="shared" si="4"/>
        <v>113.70629234939341</v>
      </c>
      <c r="L42" s="90"/>
    </row>
    <row r="43" spans="2:12" x14ac:dyDescent="0.25">
      <c r="B43" s="7"/>
      <c r="C43" s="7"/>
      <c r="D43" s="7"/>
      <c r="E43" s="7">
        <v>3132</v>
      </c>
      <c r="F43" s="7" t="s">
        <v>83</v>
      </c>
      <c r="G43" s="90">
        <v>114392.03</v>
      </c>
      <c r="H43" s="62"/>
      <c r="I43" s="62"/>
      <c r="J43" s="90">
        <v>130092.87</v>
      </c>
      <c r="K43" s="124">
        <f t="shared" si="4"/>
        <v>113.72546671302189</v>
      </c>
      <c r="L43" s="90"/>
    </row>
    <row r="44" spans="2:12" ht="25.5" x14ac:dyDescent="0.25">
      <c r="B44" s="7"/>
      <c r="C44" s="7"/>
      <c r="D44" s="7"/>
      <c r="E44" s="7">
        <v>3133</v>
      </c>
      <c r="F44" s="29" t="s">
        <v>84</v>
      </c>
      <c r="G44" s="90">
        <v>19.29</v>
      </c>
      <c r="H44" s="62"/>
      <c r="I44" s="62"/>
      <c r="J44" s="90">
        <v>0</v>
      </c>
      <c r="K44" s="90"/>
      <c r="L44" s="90"/>
    </row>
    <row r="45" spans="2:12" x14ac:dyDescent="0.25">
      <c r="B45" s="7"/>
      <c r="C45" s="7">
        <v>32</v>
      </c>
      <c r="D45" s="8"/>
      <c r="E45" s="8"/>
      <c r="F45" s="7" t="s">
        <v>12</v>
      </c>
      <c r="G45" s="90">
        <f>SUM(G46+G51+G58+G67+G69)</f>
        <v>137684.60999999999</v>
      </c>
      <c r="H45" s="62">
        <v>156176.68</v>
      </c>
      <c r="I45" s="62">
        <v>181930.6</v>
      </c>
      <c r="J45" s="90">
        <v>170916.42</v>
      </c>
      <c r="K45" s="90">
        <f t="shared" si="3"/>
        <v>109.43786229800763</v>
      </c>
      <c r="L45" s="90">
        <f>J45/I45*100</f>
        <v>93.945944222687118</v>
      </c>
    </row>
    <row r="46" spans="2:12" x14ac:dyDescent="0.25">
      <c r="B46" s="7"/>
      <c r="C46" s="7"/>
      <c r="D46" s="7">
        <v>321</v>
      </c>
      <c r="E46" s="7"/>
      <c r="F46" s="7" t="s">
        <v>26</v>
      </c>
      <c r="G46" s="90">
        <f>SUM(G47:G50)</f>
        <v>26927.47</v>
      </c>
      <c r="H46" s="62"/>
      <c r="I46" s="62"/>
      <c r="J46" s="90">
        <v>28550.12</v>
      </c>
      <c r="K46" s="124">
        <f t="shared" ref="K46:K74" si="5">J46/G46*100</f>
        <v>106.02600244285854</v>
      </c>
      <c r="L46" s="90"/>
    </row>
    <row r="47" spans="2:12" x14ac:dyDescent="0.25">
      <c r="B47" s="7"/>
      <c r="C47" s="23"/>
      <c r="D47" s="7"/>
      <c r="E47" s="7">
        <v>3211</v>
      </c>
      <c r="F47" s="29" t="s">
        <v>27</v>
      </c>
      <c r="G47" s="90">
        <v>5322.35</v>
      </c>
      <c r="H47" s="62"/>
      <c r="I47" s="62"/>
      <c r="J47" s="90">
        <v>7183.4</v>
      </c>
      <c r="K47" s="124">
        <f t="shared" si="5"/>
        <v>134.96669704172029</v>
      </c>
      <c r="L47" s="90"/>
    </row>
    <row r="48" spans="2:12" x14ac:dyDescent="0.25">
      <c r="B48" s="7"/>
      <c r="C48" s="23"/>
      <c r="D48" s="8"/>
      <c r="E48" s="7">
        <v>3212</v>
      </c>
      <c r="F48" s="7" t="s">
        <v>85</v>
      </c>
      <c r="G48" s="90">
        <v>21235.02</v>
      </c>
      <c r="H48" s="62"/>
      <c r="I48" s="62"/>
      <c r="J48" s="90">
        <v>20569.11</v>
      </c>
      <c r="K48" s="124">
        <f t="shared" si="5"/>
        <v>96.864095253971982</v>
      </c>
      <c r="L48" s="90"/>
    </row>
    <row r="49" spans="2:12" x14ac:dyDescent="0.25">
      <c r="B49" s="7"/>
      <c r="C49" s="23"/>
      <c r="D49" s="8"/>
      <c r="E49" s="7">
        <v>3213</v>
      </c>
      <c r="F49" s="7" t="s">
        <v>119</v>
      </c>
      <c r="G49" s="90">
        <v>225</v>
      </c>
      <c r="H49" s="62"/>
      <c r="I49" s="62"/>
      <c r="J49" s="90">
        <v>100</v>
      </c>
      <c r="K49" s="124">
        <f t="shared" si="5"/>
        <v>44.444444444444443</v>
      </c>
      <c r="L49" s="90"/>
    </row>
    <row r="50" spans="2:12" x14ac:dyDescent="0.25">
      <c r="B50" s="7"/>
      <c r="C50" s="7"/>
      <c r="D50" s="8"/>
      <c r="E50" s="7">
        <v>3214</v>
      </c>
      <c r="F50" s="29" t="s">
        <v>90</v>
      </c>
      <c r="G50" s="90">
        <v>145.1</v>
      </c>
      <c r="H50" s="62"/>
      <c r="I50" s="62"/>
      <c r="J50" s="90">
        <v>697.61</v>
      </c>
      <c r="K50" s="124">
        <f t="shared" si="5"/>
        <v>480.77877325982081</v>
      </c>
      <c r="L50" s="90"/>
    </row>
    <row r="51" spans="2:12" x14ac:dyDescent="0.25">
      <c r="B51" s="7"/>
      <c r="C51" s="7"/>
      <c r="D51" s="8">
        <v>322</v>
      </c>
      <c r="E51" s="7"/>
      <c r="F51" s="29" t="s">
        <v>86</v>
      </c>
      <c r="G51" s="90">
        <f>SUM(G52:G57)</f>
        <v>13195.38</v>
      </c>
      <c r="H51" s="62"/>
      <c r="I51" s="62"/>
      <c r="J51" s="90">
        <v>13325.11</v>
      </c>
      <c r="K51" s="124">
        <f t="shared" si="5"/>
        <v>100.98314713179917</v>
      </c>
      <c r="L51" s="90"/>
    </row>
    <row r="52" spans="2:12" x14ac:dyDescent="0.25">
      <c r="B52" s="7"/>
      <c r="C52" s="7"/>
      <c r="D52" s="8"/>
      <c r="E52" s="7">
        <v>3221</v>
      </c>
      <c r="F52" s="29" t="s">
        <v>91</v>
      </c>
      <c r="G52" s="90">
        <v>3854.92</v>
      </c>
      <c r="H52" s="62"/>
      <c r="I52" s="62"/>
      <c r="J52" s="90">
        <v>3332.32</v>
      </c>
      <c r="K52" s="124">
        <f t="shared" si="5"/>
        <v>86.443298434208742</v>
      </c>
      <c r="L52" s="90"/>
    </row>
    <row r="53" spans="2:12" x14ac:dyDescent="0.25">
      <c r="B53" s="7"/>
      <c r="C53" s="7"/>
      <c r="D53" s="8"/>
      <c r="E53" s="7">
        <v>3222</v>
      </c>
      <c r="F53" s="29" t="s">
        <v>92</v>
      </c>
      <c r="G53" s="90">
        <v>0</v>
      </c>
      <c r="H53" s="62"/>
      <c r="I53" s="62"/>
      <c r="J53" s="90">
        <v>0</v>
      </c>
      <c r="K53" s="124"/>
      <c r="L53" s="90"/>
    </row>
    <row r="54" spans="2:12" x14ac:dyDescent="0.25">
      <c r="B54" s="7"/>
      <c r="C54" s="7"/>
      <c r="D54" s="8"/>
      <c r="E54" s="7">
        <v>3223</v>
      </c>
      <c r="F54" s="29" t="s">
        <v>87</v>
      </c>
      <c r="G54" s="90">
        <v>2829.67</v>
      </c>
      <c r="H54" s="62"/>
      <c r="I54" s="62"/>
      <c r="J54" s="90">
        <v>3281.17</v>
      </c>
      <c r="K54" s="124">
        <f t="shared" si="5"/>
        <v>115.95592418903971</v>
      </c>
      <c r="L54" s="90"/>
    </row>
    <row r="55" spans="2:12" ht="25.5" x14ac:dyDescent="0.25">
      <c r="B55" s="7"/>
      <c r="C55" s="7"/>
      <c r="D55" s="8"/>
      <c r="E55" s="7">
        <v>3224</v>
      </c>
      <c r="F55" s="29" t="s">
        <v>93</v>
      </c>
      <c r="G55" s="90">
        <v>4798.57</v>
      </c>
      <c r="H55" s="62"/>
      <c r="I55" s="62"/>
      <c r="J55" s="90">
        <v>4068.44</v>
      </c>
      <c r="K55" s="124">
        <f t="shared" si="5"/>
        <v>84.784425360055195</v>
      </c>
      <c r="L55" s="90"/>
    </row>
    <row r="56" spans="2:12" x14ac:dyDescent="0.25">
      <c r="B56" s="7"/>
      <c r="C56" s="7"/>
      <c r="D56" s="8"/>
      <c r="E56" s="7">
        <v>3225</v>
      </c>
      <c r="F56" s="29" t="s">
        <v>88</v>
      </c>
      <c r="G56" s="90">
        <v>1552.31</v>
      </c>
      <c r="H56" s="62"/>
      <c r="I56" s="62"/>
      <c r="J56" s="90">
        <v>2643.18</v>
      </c>
      <c r="K56" s="124">
        <f t="shared" si="5"/>
        <v>170.2739787800117</v>
      </c>
      <c r="L56" s="90"/>
    </row>
    <row r="57" spans="2:12" x14ac:dyDescent="0.25">
      <c r="B57" s="7"/>
      <c r="C57" s="7"/>
      <c r="D57" s="8"/>
      <c r="E57" s="7">
        <v>3227</v>
      </c>
      <c r="F57" s="29" t="s">
        <v>120</v>
      </c>
      <c r="G57" s="90">
        <v>159.91</v>
      </c>
      <c r="H57" s="62"/>
      <c r="I57" s="62"/>
      <c r="J57" s="90">
        <v>0</v>
      </c>
      <c r="K57" s="124">
        <f t="shared" si="5"/>
        <v>0</v>
      </c>
      <c r="L57" s="90"/>
    </row>
    <row r="58" spans="2:12" x14ac:dyDescent="0.25">
      <c r="B58" s="7"/>
      <c r="C58" s="7"/>
      <c r="D58" s="8">
        <v>323</v>
      </c>
      <c r="E58" s="7"/>
      <c r="F58" s="29" t="s">
        <v>94</v>
      </c>
      <c r="G58" s="90">
        <f>SUM(G59:G66)</f>
        <v>74652.09</v>
      </c>
      <c r="H58" s="62"/>
      <c r="I58" s="62"/>
      <c r="J58" s="90">
        <v>106807.39</v>
      </c>
      <c r="K58" s="124">
        <f t="shared" si="5"/>
        <v>143.07354288406393</v>
      </c>
      <c r="L58" s="90"/>
    </row>
    <row r="59" spans="2:12" x14ac:dyDescent="0.25">
      <c r="B59" s="7"/>
      <c r="C59" s="7"/>
      <c r="D59" s="8"/>
      <c r="E59" s="7">
        <v>3231</v>
      </c>
      <c r="F59" s="29" t="s">
        <v>95</v>
      </c>
      <c r="G59" s="90">
        <v>3977.85</v>
      </c>
      <c r="H59" s="62"/>
      <c r="I59" s="62"/>
      <c r="J59" s="90">
        <v>10475.219999999999</v>
      </c>
      <c r="K59" s="124">
        <f t="shared" si="5"/>
        <v>263.33873826313209</v>
      </c>
      <c r="L59" s="90"/>
    </row>
    <row r="60" spans="2:12" x14ac:dyDescent="0.25">
      <c r="B60" s="7"/>
      <c r="C60" s="7"/>
      <c r="D60" s="8"/>
      <c r="E60" s="7">
        <v>3232</v>
      </c>
      <c r="F60" s="29" t="s">
        <v>96</v>
      </c>
      <c r="G60" s="90">
        <v>2230.94</v>
      </c>
      <c r="H60" s="62"/>
      <c r="I60" s="62"/>
      <c r="J60" s="90">
        <v>9817.0499999999993</v>
      </c>
      <c r="K60" s="124">
        <f t="shared" si="5"/>
        <v>440.04096927752425</v>
      </c>
      <c r="L60" s="90"/>
    </row>
    <row r="61" spans="2:12" x14ac:dyDescent="0.25">
      <c r="B61" s="7"/>
      <c r="C61" s="7"/>
      <c r="D61" s="8"/>
      <c r="E61" s="7">
        <v>3233</v>
      </c>
      <c r="F61" s="29" t="s">
        <v>97</v>
      </c>
      <c r="G61" s="90">
        <v>38.81</v>
      </c>
      <c r="H61" s="62"/>
      <c r="I61" s="62"/>
      <c r="J61" s="90">
        <v>0</v>
      </c>
      <c r="K61" s="124">
        <f t="shared" si="5"/>
        <v>0</v>
      </c>
      <c r="L61" s="90"/>
    </row>
    <row r="62" spans="2:12" x14ac:dyDescent="0.25">
      <c r="B62" s="7"/>
      <c r="C62" s="7"/>
      <c r="D62" s="8"/>
      <c r="E62" s="7">
        <v>3234</v>
      </c>
      <c r="F62" s="29" t="s">
        <v>98</v>
      </c>
      <c r="G62" s="90">
        <v>1540.95</v>
      </c>
      <c r="H62" s="62"/>
      <c r="I62" s="62"/>
      <c r="J62" s="90">
        <v>1738.51</v>
      </c>
      <c r="K62" s="124">
        <f t="shared" si="5"/>
        <v>112.82066257827962</v>
      </c>
      <c r="L62" s="90"/>
    </row>
    <row r="63" spans="2:12" x14ac:dyDescent="0.25">
      <c r="B63" s="7"/>
      <c r="C63" s="7"/>
      <c r="D63" s="8"/>
      <c r="E63" s="7">
        <v>3236</v>
      </c>
      <c r="F63" s="29" t="s">
        <v>99</v>
      </c>
      <c r="G63" s="90">
        <v>2113.1</v>
      </c>
      <c r="H63" s="62"/>
      <c r="I63" s="62"/>
      <c r="J63" s="90">
        <v>1600</v>
      </c>
      <c r="K63" s="124">
        <f t="shared" si="5"/>
        <v>75.71813922672851</v>
      </c>
      <c r="L63" s="90"/>
    </row>
    <row r="64" spans="2:12" x14ac:dyDescent="0.25">
      <c r="B64" s="7"/>
      <c r="C64" s="7"/>
      <c r="D64" s="8"/>
      <c r="E64" s="7">
        <v>3237</v>
      </c>
      <c r="F64" s="29" t="s">
        <v>100</v>
      </c>
      <c r="G64" s="90">
        <v>54670.49</v>
      </c>
      <c r="H64" s="62"/>
      <c r="I64" s="62"/>
      <c r="J64" s="90">
        <v>70372.320000000007</v>
      </c>
      <c r="K64" s="124">
        <f t="shared" si="5"/>
        <v>128.72085104779563</v>
      </c>
      <c r="L64" s="90"/>
    </row>
    <row r="65" spans="2:12" x14ac:dyDescent="0.25">
      <c r="B65" s="7"/>
      <c r="C65" s="7"/>
      <c r="D65" s="8"/>
      <c r="E65" s="7">
        <v>3238</v>
      </c>
      <c r="F65" s="29" t="s">
        <v>101</v>
      </c>
      <c r="G65" s="90">
        <v>1670.28</v>
      </c>
      <c r="H65" s="62"/>
      <c r="I65" s="62"/>
      <c r="J65" s="90">
        <v>3443.44</v>
      </c>
      <c r="K65" s="124">
        <f t="shared" si="5"/>
        <v>206.15944632037744</v>
      </c>
      <c r="L65" s="90"/>
    </row>
    <row r="66" spans="2:12" x14ac:dyDescent="0.25">
      <c r="B66" s="7"/>
      <c r="C66" s="7"/>
      <c r="D66" s="8"/>
      <c r="E66" s="7">
        <v>3239</v>
      </c>
      <c r="F66" s="29" t="s">
        <v>102</v>
      </c>
      <c r="G66" s="90">
        <v>8409.67</v>
      </c>
      <c r="H66" s="62"/>
      <c r="I66" s="62"/>
      <c r="J66" s="90">
        <v>9360.85</v>
      </c>
      <c r="K66" s="124">
        <f t="shared" si="5"/>
        <v>111.31055083017527</v>
      </c>
      <c r="L66" s="90"/>
    </row>
    <row r="67" spans="2:12" x14ac:dyDescent="0.25">
      <c r="B67" s="7"/>
      <c r="C67" s="7"/>
      <c r="D67" s="8">
        <v>324</v>
      </c>
      <c r="E67" s="7"/>
      <c r="F67" s="29" t="s">
        <v>103</v>
      </c>
      <c r="G67" s="90">
        <v>135.91999999999999</v>
      </c>
      <c r="H67" s="62"/>
      <c r="I67" s="62"/>
      <c r="J67" s="90">
        <v>212.92</v>
      </c>
      <c r="K67" s="124">
        <f t="shared" si="5"/>
        <v>156.65097115950559</v>
      </c>
      <c r="L67" s="90"/>
    </row>
    <row r="68" spans="2:12" x14ac:dyDescent="0.25">
      <c r="B68" s="7"/>
      <c r="C68" s="7"/>
      <c r="D68" s="8"/>
      <c r="E68" s="7">
        <v>3241</v>
      </c>
      <c r="F68" s="29" t="s">
        <v>104</v>
      </c>
      <c r="G68" s="90">
        <v>135.91999999999999</v>
      </c>
      <c r="H68" s="62"/>
      <c r="I68" s="62"/>
      <c r="J68" s="90">
        <v>212.92</v>
      </c>
      <c r="K68" s="124">
        <f t="shared" si="5"/>
        <v>156.65097115950559</v>
      </c>
      <c r="L68" s="90"/>
    </row>
    <row r="69" spans="2:12" x14ac:dyDescent="0.25">
      <c r="B69" s="7"/>
      <c r="C69" s="7"/>
      <c r="D69" s="8">
        <v>329</v>
      </c>
      <c r="E69" s="7"/>
      <c r="F69" s="29" t="s">
        <v>105</v>
      </c>
      <c r="G69" s="90">
        <f>SUM(G70:G74)</f>
        <v>22773.75</v>
      </c>
      <c r="H69" s="62"/>
      <c r="I69" s="62"/>
      <c r="J69" s="90">
        <v>20020.88</v>
      </c>
      <c r="K69" s="124">
        <f t="shared" si="5"/>
        <v>87.912091772325596</v>
      </c>
      <c r="L69" s="90"/>
    </row>
    <row r="70" spans="2:12" x14ac:dyDescent="0.25">
      <c r="B70" s="7"/>
      <c r="C70" s="7"/>
      <c r="D70" s="8"/>
      <c r="E70" s="7">
        <v>3293</v>
      </c>
      <c r="F70" s="29" t="s">
        <v>106</v>
      </c>
      <c r="G70" s="90">
        <v>2773.77</v>
      </c>
      <c r="H70" s="62"/>
      <c r="I70" s="62"/>
      <c r="J70" s="90">
        <v>5050.37</v>
      </c>
      <c r="K70" s="124">
        <f t="shared" si="5"/>
        <v>182.07601928061808</v>
      </c>
      <c r="L70" s="90"/>
    </row>
    <row r="71" spans="2:12" x14ac:dyDescent="0.25">
      <c r="B71" s="7"/>
      <c r="C71" s="7"/>
      <c r="D71" s="8"/>
      <c r="E71" s="7">
        <v>3294</v>
      </c>
      <c r="F71" s="29" t="s">
        <v>107</v>
      </c>
      <c r="G71" s="90">
        <v>2728.09</v>
      </c>
      <c r="H71" s="62"/>
      <c r="I71" s="62"/>
      <c r="J71" s="90">
        <v>2920</v>
      </c>
      <c r="K71" s="124">
        <f t="shared" si="5"/>
        <v>107.03459196727381</v>
      </c>
      <c r="L71" s="90"/>
    </row>
    <row r="72" spans="2:12" x14ac:dyDescent="0.25">
      <c r="B72" s="7"/>
      <c r="C72" s="7"/>
      <c r="D72" s="8"/>
      <c r="E72" s="7">
        <v>3295</v>
      </c>
      <c r="F72" s="29" t="s">
        <v>108</v>
      </c>
      <c r="G72" s="90">
        <v>2199.0300000000002</v>
      </c>
      <c r="H72" s="62"/>
      <c r="I72" s="62"/>
      <c r="J72" s="90">
        <v>2496</v>
      </c>
      <c r="K72" s="124">
        <f t="shared" si="5"/>
        <v>113.50459066042755</v>
      </c>
      <c r="L72" s="90"/>
    </row>
    <row r="73" spans="2:12" x14ac:dyDescent="0.25">
      <c r="B73" s="7"/>
      <c r="C73" s="7"/>
      <c r="D73" s="8"/>
      <c r="E73" s="7">
        <v>3296</v>
      </c>
      <c r="F73" s="29" t="s">
        <v>109</v>
      </c>
      <c r="G73" s="90">
        <v>839.89</v>
      </c>
      <c r="H73" s="62"/>
      <c r="I73" s="62"/>
      <c r="J73" s="90">
        <v>0</v>
      </c>
      <c r="K73" s="124">
        <f t="shared" si="5"/>
        <v>0</v>
      </c>
      <c r="L73" s="90"/>
    </row>
    <row r="74" spans="2:12" x14ac:dyDescent="0.25">
      <c r="B74" s="7"/>
      <c r="C74" s="7"/>
      <c r="D74" s="8"/>
      <c r="E74" s="7">
        <v>3299</v>
      </c>
      <c r="F74" s="29" t="s">
        <v>105</v>
      </c>
      <c r="G74" s="90">
        <v>14232.97</v>
      </c>
      <c r="H74" s="62"/>
      <c r="I74" s="62"/>
      <c r="J74" s="90">
        <v>11554.51</v>
      </c>
      <c r="K74" s="124">
        <f t="shared" si="5"/>
        <v>81.181299475794589</v>
      </c>
      <c r="L74" s="90"/>
    </row>
    <row r="75" spans="2:12" x14ac:dyDescent="0.25">
      <c r="B75" s="7"/>
      <c r="C75" s="7">
        <v>34</v>
      </c>
      <c r="D75" s="8"/>
      <c r="E75" s="7"/>
      <c r="F75" s="29" t="s">
        <v>110</v>
      </c>
      <c r="G75" s="90">
        <v>1564.64</v>
      </c>
      <c r="H75" s="62">
        <v>1001</v>
      </c>
      <c r="I75" s="62">
        <v>906</v>
      </c>
      <c r="J75" s="90">
        <v>867.51</v>
      </c>
      <c r="K75" s="90">
        <f t="shared" si="3"/>
        <v>86.664335664335667</v>
      </c>
      <c r="L75" s="90">
        <f>J75/I75*100</f>
        <v>95.75165562913908</v>
      </c>
    </row>
    <row r="76" spans="2:12" x14ac:dyDescent="0.25">
      <c r="B76" s="7"/>
      <c r="C76" s="7"/>
      <c r="D76" s="8">
        <v>343</v>
      </c>
      <c r="E76" s="7"/>
      <c r="F76" s="29" t="s">
        <v>111</v>
      </c>
      <c r="G76" s="90">
        <f>SUM(G77:G79)</f>
        <v>1564.6399999999999</v>
      </c>
      <c r="H76" s="62"/>
      <c r="I76" s="62"/>
      <c r="J76" s="90">
        <v>867.51</v>
      </c>
      <c r="K76" s="124">
        <f t="shared" ref="K76:K79" si="6">J76/G76*100</f>
        <v>55.444702934860423</v>
      </c>
      <c r="L76" s="90"/>
    </row>
    <row r="77" spans="2:12" x14ac:dyDescent="0.25">
      <c r="B77" s="7"/>
      <c r="C77" s="7"/>
      <c r="D77" s="8"/>
      <c r="E77" s="7">
        <v>3431</v>
      </c>
      <c r="F77" s="29" t="s">
        <v>118</v>
      </c>
      <c r="G77" s="90">
        <v>871.96</v>
      </c>
      <c r="H77" s="62"/>
      <c r="I77" s="62"/>
      <c r="J77" s="90">
        <v>791.91</v>
      </c>
      <c r="K77" s="124">
        <f t="shared" si="6"/>
        <v>90.819533006101196</v>
      </c>
      <c r="L77" s="90"/>
    </row>
    <row r="78" spans="2:12" x14ac:dyDescent="0.25">
      <c r="B78" s="7"/>
      <c r="C78" s="7"/>
      <c r="D78" s="8"/>
      <c r="E78" s="7">
        <v>3433</v>
      </c>
      <c r="F78" s="29" t="s">
        <v>112</v>
      </c>
      <c r="G78" s="90">
        <v>0</v>
      </c>
      <c r="H78" s="62"/>
      <c r="I78" s="62"/>
      <c r="J78" s="90">
        <v>1.23</v>
      </c>
      <c r="K78" s="124"/>
      <c r="L78" s="90"/>
    </row>
    <row r="79" spans="2:12" x14ac:dyDescent="0.25">
      <c r="B79" s="7"/>
      <c r="C79" s="7"/>
      <c r="D79" s="8"/>
      <c r="E79" s="7">
        <v>3434</v>
      </c>
      <c r="F79" s="29" t="s">
        <v>215</v>
      </c>
      <c r="G79" s="90">
        <v>692.68</v>
      </c>
      <c r="H79" s="62"/>
      <c r="I79" s="62"/>
      <c r="J79" s="90">
        <v>74.37</v>
      </c>
      <c r="K79" s="124">
        <f t="shared" si="6"/>
        <v>10.7365594502512</v>
      </c>
      <c r="L79" s="90"/>
    </row>
    <row r="80" spans="2:12" x14ac:dyDescent="0.25">
      <c r="B80" s="59">
        <v>4</v>
      </c>
      <c r="C80" s="60"/>
      <c r="D80" s="60"/>
      <c r="E80" s="60"/>
      <c r="F80" s="61" t="s">
        <v>5</v>
      </c>
      <c r="G80" s="93">
        <v>16964.75</v>
      </c>
      <c r="H80" s="92">
        <v>15000</v>
      </c>
      <c r="I80" s="92">
        <v>20212.810000000001</v>
      </c>
      <c r="J80" s="93">
        <v>16451.38</v>
      </c>
      <c r="K80" s="93">
        <f t="shared" si="3"/>
        <v>109.67586666666666</v>
      </c>
      <c r="L80" s="93">
        <f>J80/I80*100</f>
        <v>81.390860548335439</v>
      </c>
    </row>
    <row r="81" spans="2:12" x14ac:dyDescent="0.25">
      <c r="B81" s="11"/>
      <c r="C81" s="11">
        <v>42</v>
      </c>
      <c r="D81" s="11"/>
      <c r="E81" s="11"/>
      <c r="F81" s="22" t="s">
        <v>113</v>
      </c>
      <c r="G81" s="90">
        <v>16964.75</v>
      </c>
      <c r="H81" s="62">
        <v>15000</v>
      </c>
      <c r="I81" s="94">
        <v>20212.810000000001</v>
      </c>
      <c r="J81" s="90">
        <v>16451.38</v>
      </c>
      <c r="K81" s="90">
        <f t="shared" si="3"/>
        <v>109.67586666666666</v>
      </c>
      <c r="L81" s="90">
        <f>J81/I81*100</f>
        <v>81.390860548335439</v>
      </c>
    </row>
    <row r="82" spans="2:12" x14ac:dyDescent="0.25">
      <c r="B82" s="11"/>
      <c r="C82" s="11"/>
      <c r="D82" s="7">
        <v>422</v>
      </c>
      <c r="E82" s="7"/>
      <c r="F82" s="7" t="s">
        <v>114</v>
      </c>
      <c r="G82" s="90">
        <v>16964.75</v>
      </c>
      <c r="H82" s="62"/>
      <c r="I82" s="94"/>
      <c r="J82" s="90">
        <v>16451.38</v>
      </c>
      <c r="K82" s="124">
        <f t="shared" ref="K82:K85" si="7">J82/G82*100</f>
        <v>96.973901766899019</v>
      </c>
      <c r="L82" s="90"/>
    </row>
    <row r="83" spans="2:12" x14ac:dyDescent="0.25">
      <c r="B83" s="11"/>
      <c r="C83" s="11"/>
      <c r="D83" s="7"/>
      <c r="E83" s="7">
        <v>4221</v>
      </c>
      <c r="F83" s="7" t="s">
        <v>115</v>
      </c>
      <c r="G83" s="90"/>
      <c r="H83" s="62"/>
      <c r="I83" s="94"/>
      <c r="J83" s="90">
        <v>0</v>
      </c>
      <c r="K83" s="124"/>
      <c r="L83" s="90"/>
    </row>
    <row r="84" spans="2:12" x14ac:dyDescent="0.25">
      <c r="B84" s="11"/>
      <c r="C84" s="11"/>
      <c r="D84" s="7"/>
      <c r="E84" s="7">
        <v>4223</v>
      </c>
      <c r="F84" s="7" t="s">
        <v>116</v>
      </c>
      <c r="G84" s="90"/>
      <c r="H84" s="62"/>
      <c r="I84" s="94"/>
      <c r="J84" s="90">
        <v>0</v>
      </c>
      <c r="K84" s="124"/>
      <c r="L84" s="90"/>
    </row>
    <row r="85" spans="2:12" x14ac:dyDescent="0.25">
      <c r="B85" s="11"/>
      <c r="C85" s="11"/>
      <c r="D85" s="7"/>
      <c r="E85" s="7">
        <v>4226</v>
      </c>
      <c r="F85" s="7" t="s">
        <v>117</v>
      </c>
      <c r="G85" s="90">
        <v>16964.75</v>
      </c>
      <c r="H85" s="62"/>
      <c r="I85" s="94"/>
      <c r="J85" s="90">
        <v>16451.38</v>
      </c>
      <c r="K85" s="124">
        <f t="shared" si="7"/>
        <v>96.973901766899019</v>
      </c>
      <c r="L85" s="90"/>
    </row>
    <row r="86" spans="2:12" x14ac:dyDescent="0.25">
      <c r="K86" s="133"/>
    </row>
    <row r="87" spans="2:12" x14ac:dyDescent="0.25">
      <c r="K87" s="44"/>
    </row>
    <row r="88" spans="2:12" x14ac:dyDescent="0.25">
      <c r="K88" s="44"/>
    </row>
  </sheetData>
  <mergeCells count="5">
    <mergeCell ref="B8:F8"/>
    <mergeCell ref="B9:F9"/>
    <mergeCell ref="B2:L2"/>
    <mergeCell ref="B4:L4"/>
    <mergeCell ref="B6:L6"/>
  </mergeCells>
  <pageMargins left="0.7" right="0.7" top="0.75" bottom="0.75" header="0.3" footer="0.3"/>
  <pageSetup paperSize="9" scale="4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2"/>
  <sheetViews>
    <sheetView tabSelected="1" workbookViewId="0">
      <selection activeCell="G30" sqref="G3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7"/>
      <c r="C1" s="17"/>
      <c r="D1" s="17"/>
      <c r="E1" s="17"/>
      <c r="F1" s="3"/>
      <c r="G1" s="3"/>
      <c r="H1" s="3"/>
    </row>
    <row r="2" spans="2:8" ht="15.75" customHeight="1" x14ac:dyDescent="0.25">
      <c r="B2" s="172" t="s">
        <v>37</v>
      </c>
      <c r="C2" s="172"/>
      <c r="D2" s="172"/>
      <c r="E2" s="172"/>
      <c r="F2" s="172"/>
      <c r="G2" s="172"/>
      <c r="H2" s="172"/>
    </row>
    <row r="3" spans="2:8" ht="18" x14ac:dyDescent="0.25">
      <c r="B3" s="17"/>
      <c r="C3" s="17"/>
      <c r="D3" s="17"/>
      <c r="E3" s="17"/>
      <c r="F3" s="3"/>
      <c r="G3" s="3"/>
      <c r="H3" s="3"/>
    </row>
    <row r="4" spans="2:8" ht="25.5" x14ac:dyDescent="0.25">
      <c r="B4" s="37" t="s">
        <v>6</v>
      </c>
      <c r="C4" s="37" t="s">
        <v>174</v>
      </c>
      <c r="D4" s="37" t="s">
        <v>194</v>
      </c>
      <c r="E4" s="37" t="s">
        <v>195</v>
      </c>
      <c r="F4" s="37" t="s">
        <v>196</v>
      </c>
      <c r="G4" s="37" t="s">
        <v>16</v>
      </c>
      <c r="H4" s="37" t="s">
        <v>47</v>
      </c>
    </row>
    <row r="5" spans="2:8" x14ac:dyDescent="0.25">
      <c r="B5" s="37">
        <v>1</v>
      </c>
      <c r="C5" s="37">
        <v>2</v>
      </c>
      <c r="D5" s="37">
        <v>3</v>
      </c>
      <c r="E5" s="37">
        <v>4</v>
      </c>
      <c r="F5" s="37">
        <v>5</v>
      </c>
      <c r="G5" s="37" t="s">
        <v>18</v>
      </c>
      <c r="H5" s="37" t="s">
        <v>19</v>
      </c>
    </row>
    <row r="6" spans="2:8" x14ac:dyDescent="0.25">
      <c r="B6" s="56" t="s">
        <v>36</v>
      </c>
      <c r="C6" s="58">
        <f>SUM(C7+C9+C13+C16)</f>
        <v>988336.16999999993</v>
      </c>
      <c r="D6" s="57">
        <f>D7+D9+D13+D16</f>
        <v>1068477.68</v>
      </c>
      <c r="E6" s="105">
        <f>E7+E9+E13+E16</f>
        <v>1146506.6000000001</v>
      </c>
      <c r="F6" s="93">
        <v>1046516.09</v>
      </c>
      <c r="G6" s="63">
        <f>F6/C6*100</f>
        <v>105.88665291891523</v>
      </c>
      <c r="H6" s="63">
        <f>F6/E6*100</f>
        <v>91.278679948288115</v>
      </c>
    </row>
    <row r="7" spans="2:8" x14ac:dyDescent="0.25">
      <c r="B7" s="6" t="s">
        <v>29</v>
      </c>
      <c r="C7" s="68">
        <v>900.07</v>
      </c>
      <c r="D7" s="67">
        <v>1001</v>
      </c>
      <c r="E7" s="66">
        <v>1</v>
      </c>
      <c r="F7" s="68">
        <v>0.08</v>
      </c>
      <c r="G7" s="124">
        <f>F7/C7*100</f>
        <v>8.8881975846323066E-3</v>
      </c>
      <c r="H7" s="70">
        <f t="shared" ref="H7:H14" si="0">F7/E7*100</f>
        <v>8</v>
      </c>
    </row>
    <row r="8" spans="2:8" x14ac:dyDescent="0.25">
      <c r="B8" s="32" t="s">
        <v>125</v>
      </c>
      <c r="C8" s="28">
        <v>900.07</v>
      </c>
      <c r="D8" s="4">
        <v>1001</v>
      </c>
      <c r="E8" s="62">
        <v>1</v>
      </c>
      <c r="F8" s="28">
        <v>0.08</v>
      </c>
      <c r="G8" s="124">
        <f>F8/C8*100</f>
        <v>8.8881975846323066E-3</v>
      </c>
      <c r="H8" s="64">
        <f t="shared" si="0"/>
        <v>8</v>
      </c>
    </row>
    <row r="9" spans="2:8" x14ac:dyDescent="0.25">
      <c r="B9" s="6" t="s">
        <v>124</v>
      </c>
      <c r="C9" s="68">
        <f>SUM(C10:C12)</f>
        <v>97288.859999999986</v>
      </c>
      <c r="D9" s="67">
        <f>D11+D12</f>
        <v>100476.68</v>
      </c>
      <c r="E9" s="102">
        <v>104605.6</v>
      </c>
      <c r="F9" s="68">
        <f>SUM(F10:F12)</f>
        <v>92857.57</v>
      </c>
      <c r="G9" s="124">
        <f t="shared" ref="G9:G17" si="1">F9/C9*100</f>
        <v>95.445223636087434</v>
      </c>
      <c r="H9" s="70">
        <f t="shared" si="0"/>
        <v>88.7692150324648</v>
      </c>
    </row>
    <row r="10" spans="2:8" ht="25.5" x14ac:dyDescent="0.25">
      <c r="B10" s="113" t="s">
        <v>182</v>
      </c>
      <c r="C10" s="114">
        <v>270</v>
      </c>
      <c r="D10" s="4"/>
      <c r="E10" s="94"/>
      <c r="F10" s="114"/>
      <c r="G10" s="124"/>
      <c r="H10" s="115"/>
    </row>
    <row r="11" spans="2:8" ht="25.5" x14ac:dyDescent="0.25">
      <c r="B11" s="30" t="s">
        <v>126</v>
      </c>
      <c r="C11" s="28">
        <v>37962.269999999997</v>
      </c>
      <c r="D11" s="4">
        <v>41476.68</v>
      </c>
      <c r="E11" s="94">
        <v>45105.599999999999</v>
      </c>
      <c r="F11" s="91">
        <v>33033.82</v>
      </c>
      <c r="G11" s="124">
        <f>F11/C11*100</f>
        <v>87.017504485374559</v>
      </c>
      <c r="H11" s="64">
        <f t="shared" si="0"/>
        <v>73.23662693767514</v>
      </c>
    </row>
    <row r="12" spans="2:8" ht="25.5" x14ac:dyDescent="0.25">
      <c r="B12" s="30" t="s">
        <v>127</v>
      </c>
      <c r="C12" s="28">
        <v>59056.59</v>
      </c>
      <c r="D12" s="4">
        <v>59000</v>
      </c>
      <c r="E12" s="94">
        <v>59500</v>
      </c>
      <c r="F12" s="91">
        <v>59823.75</v>
      </c>
      <c r="G12" s="124">
        <f t="shared" si="1"/>
        <v>101.29902522309536</v>
      </c>
      <c r="H12" s="64">
        <f t="shared" si="0"/>
        <v>100.54411764705881</v>
      </c>
    </row>
    <row r="13" spans="2:8" x14ac:dyDescent="0.25">
      <c r="B13" s="6" t="s">
        <v>128</v>
      </c>
      <c r="C13" s="68">
        <v>888597.24</v>
      </c>
      <c r="D13" s="67">
        <v>965000</v>
      </c>
      <c r="E13" s="66">
        <v>1031900</v>
      </c>
      <c r="F13" s="122">
        <v>941734.44</v>
      </c>
      <c r="G13" s="124">
        <f>F13/C13*100</f>
        <v>105.97989703411636</v>
      </c>
      <c r="H13" s="70">
        <f t="shared" si="0"/>
        <v>91.262180443841459</v>
      </c>
    </row>
    <row r="14" spans="2:8" ht="25.5" x14ac:dyDescent="0.25">
      <c r="B14" s="32" t="s">
        <v>183</v>
      </c>
      <c r="C14" s="114">
        <v>15000</v>
      </c>
      <c r="D14" s="4">
        <v>15000</v>
      </c>
      <c r="E14" s="62">
        <v>15000</v>
      </c>
      <c r="F14" s="123">
        <v>12675.96</v>
      </c>
      <c r="G14" s="124">
        <f t="shared" si="1"/>
        <v>84.506399999999999</v>
      </c>
      <c r="H14" s="115">
        <f t="shared" si="0"/>
        <v>84.506399999999999</v>
      </c>
    </row>
    <row r="15" spans="2:8" ht="25.5" x14ac:dyDescent="0.25">
      <c r="B15" s="32" t="s">
        <v>184</v>
      </c>
      <c r="C15" s="28">
        <v>873597.24</v>
      </c>
      <c r="D15" s="4">
        <v>950000</v>
      </c>
      <c r="E15" s="62">
        <v>1016900</v>
      </c>
      <c r="F15" s="91">
        <v>929058.48</v>
      </c>
      <c r="G15" s="124">
        <f t="shared" si="1"/>
        <v>106.34860522224176</v>
      </c>
      <c r="H15" s="64">
        <f>F15/E15*100</f>
        <v>91.361833021929399</v>
      </c>
    </row>
    <row r="16" spans="2:8" x14ac:dyDescent="0.25">
      <c r="B16" s="6" t="s">
        <v>130</v>
      </c>
      <c r="C16" s="68">
        <v>1550</v>
      </c>
      <c r="D16" s="67">
        <v>2000</v>
      </c>
      <c r="E16" s="66">
        <v>10000</v>
      </c>
      <c r="F16" s="122">
        <v>11924</v>
      </c>
      <c r="G16" s="124">
        <f t="shared" si="1"/>
        <v>769.29032258064524</v>
      </c>
      <c r="H16" s="70">
        <f>F16/E16*100</f>
        <v>119.24</v>
      </c>
    </row>
    <row r="17" spans="2:8" ht="25.5" x14ac:dyDescent="0.25">
      <c r="B17" s="32" t="s">
        <v>129</v>
      </c>
      <c r="C17" s="28">
        <v>1550</v>
      </c>
      <c r="D17" s="4">
        <v>2000</v>
      </c>
      <c r="E17" s="62">
        <v>10000</v>
      </c>
      <c r="F17" s="91">
        <v>11924</v>
      </c>
      <c r="G17" s="124">
        <f t="shared" si="1"/>
        <v>769.29032258064524</v>
      </c>
      <c r="H17" s="28">
        <f>F17/E17*100</f>
        <v>119.24</v>
      </c>
    </row>
    <row r="18" spans="2:8" x14ac:dyDescent="0.25">
      <c r="B18" s="32"/>
      <c r="C18" s="28"/>
      <c r="D18" s="4"/>
      <c r="E18" s="4"/>
      <c r="F18" s="28"/>
      <c r="G18" s="64"/>
      <c r="H18" s="28"/>
    </row>
    <row r="19" spans="2:8" x14ac:dyDescent="0.25">
      <c r="B19" s="56" t="s">
        <v>35</v>
      </c>
      <c r="C19" s="77">
        <f>SUM(C20+C22+C27+C30)</f>
        <v>987982.9</v>
      </c>
      <c r="D19" s="19">
        <f>SUM(D20+D22+D27+D30)</f>
        <v>1068477.68</v>
      </c>
      <c r="E19" s="104">
        <f>SUM(E20+E22+E27+E30)</f>
        <v>1153684.4099999999</v>
      </c>
      <c r="F19" s="125">
        <f>F20+F22+F27+F30</f>
        <v>1136597.81</v>
      </c>
      <c r="G19" s="78">
        <f>F19/C19*100</f>
        <v>115.04225528599736</v>
      </c>
      <c r="H19" s="78">
        <f>F19/E19*100</f>
        <v>98.518953723228364</v>
      </c>
    </row>
    <row r="20" spans="2:8" x14ac:dyDescent="0.25">
      <c r="B20" s="6" t="s">
        <v>29</v>
      </c>
      <c r="C20" s="68">
        <v>900.07</v>
      </c>
      <c r="D20" s="67">
        <v>1001</v>
      </c>
      <c r="E20" s="102">
        <v>1</v>
      </c>
      <c r="F20" s="68">
        <v>0.03</v>
      </c>
      <c r="G20" s="126">
        <f>F20/C20*100</f>
        <v>3.3330740942371147E-3</v>
      </c>
      <c r="H20" s="70">
        <f>F20/E20*100</f>
        <v>3</v>
      </c>
    </row>
    <row r="21" spans="2:8" ht="15.75" customHeight="1" x14ac:dyDescent="0.25">
      <c r="B21" s="32" t="s">
        <v>125</v>
      </c>
      <c r="C21" s="28">
        <v>900.07</v>
      </c>
      <c r="D21" s="4">
        <v>1001</v>
      </c>
      <c r="E21" s="94">
        <v>1</v>
      </c>
      <c r="F21" s="28">
        <v>0.03</v>
      </c>
      <c r="G21" s="126">
        <f t="shared" ref="G21:G31" si="2">F21/C21*100</f>
        <v>3.3330740942371147E-3</v>
      </c>
      <c r="H21" s="64">
        <f>F21/E21*100</f>
        <v>3</v>
      </c>
    </row>
    <row r="22" spans="2:8" ht="15.75" customHeight="1" x14ac:dyDescent="0.25">
      <c r="B22" s="6" t="s">
        <v>124</v>
      </c>
      <c r="C22" s="68">
        <f>SUM(C23:C26)</f>
        <v>96535.59</v>
      </c>
      <c r="D22" s="67">
        <f>SUM(D24+D26)</f>
        <v>100476.68</v>
      </c>
      <c r="E22" s="66">
        <f>SUM(E24:E26)</f>
        <v>111783.41</v>
      </c>
      <c r="F22" s="68">
        <f>SUM(F23:F26)</f>
        <v>104434.65</v>
      </c>
      <c r="G22" s="126">
        <f t="shared" si="2"/>
        <v>108.1825366168063</v>
      </c>
      <c r="H22" s="70">
        <f>F22/E22*100</f>
        <v>93.425893878170285</v>
      </c>
    </row>
    <row r="23" spans="2:8" ht="15.75" customHeight="1" x14ac:dyDescent="0.25">
      <c r="B23" s="113" t="s">
        <v>191</v>
      </c>
      <c r="C23" s="114">
        <v>270</v>
      </c>
      <c r="D23" s="4"/>
      <c r="E23" s="62"/>
      <c r="F23" s="114"/>
      <c r="G23" s="126"/>
      <c r="H23" s="115"/>
    </row>
    <row r="24" spans="2:8" ht="25.5" x14ac:dyDescent="0.25">
      <c r="B24" s="30" t="s">
        <v>126</v>
      </c>
      <c r="C24" s="28">
        <v>39238.74</v>
      </c>
      <c r="D24" s="4">
        <v>41476.68</v>
      </c>
      <c r="E24" s="62">
        <v>45105.599999999999</v>
      </c>
      <c r="F24" s="91">
        <v>45060.59</v>
      </c>
      <c r="G24" s="126">
        <f t="shared" si="2"/>
        <v>114.83699527558733</v>
      </c>
      <c r="H24" s="64">
        <f>F24/E24*100</f>
        <v>99.900211947075306</v>
      </c>
    </row>
    <row r="25" spans="2:8" ht="38.25" x14ac:dyDescent="0.25">
      <c r="B25" s="30" t="s">
        <v>131</v>
      </c>
      <c r="C25" s="28">
        <v>6424.54</v>
      </c>
      <c r="D25" s="4"/>
      <c r="E25" s="62">
        <v>7177.81</v>
      </c>
      <c r="F25" s="91">
        <v>7177.81</v>
      </c>
      <c r="G25" s="126">
        <f>F25/C25*100</f>
        <v>111.72488613970806</v>
      </c>
      <c r="H25" s="64">
        <f>F25/E25*100</f>
        <v>100</v>
      </c>
    </row>
    <row r="26" spans="2:8" ht="25.5" x14ac:dyDescent="0.25">
      <c r="B26" s="30" t="s">
        <v>127</v>
      </c>
      <c r="C26" s="28">
        <v>50602.31</v>
      </c>
      <c r="D26" s="4">
        <v>59000</v>
      </c>
      <c r="E26" s="62">
        <v>59500</v>
      </c>
      <c r="F26" s="91">
        <v>52196.25</v>
      </c>
      <c r="G26" s="126">
        <f t="shared" si="2"/>
        <v>103.14993524999156</v>
      </c>
      <c r="H26" s="64">
        <f>F26/E26*100</f>
        <v>87.724789915966383</v>
      </c>
    </row>
    <row r="27" spans="2:8" x14ac:dyDescent="0.25">
      <c r="B27" s="6" t="s">
        <v>128</v>
      </c>
      <c r="C27" s="68">
        <v>888597.24</v>
      </c>
      <c r="D27" s="67">
        <v>965000</v>
      </c>
      <c r="E27" s="66">
        <v>1031900</v>
      </c>
      <c r="F27" s="122">
        <v>1022739.13</v>
      </c>
      <c r="G27" s="126">
        <f t="shared" si="2"/>
        <v>115.09591567041105</v>
      </c>
      <c r="H27" s="70">
        <f>F27/E27*100</f>
        <v>99.112232774493663</v>
      </c>
    </row>
    <row r="28" spans="2:8" ht="25.5" x14ac:dyDescent="0.25">
      <c r="B28" s="32" t="s">
        <v>178</v>
      </c>
      <c r="C28" s="28">
        <v>0</v>
      </c>
      <c r="D28" s="4"/>
      <c r="E28" s="94"/>
      <c r="F28" s="28"/>
      <c r="G28" s="126"/>
      <c r="H28" s="64"/>
    </row>
    <row r="29" spans="2:8" x14ac:dyDescent="0.25">
      <c r="B29" s="32" t="s">
        <v>176</v>
      </c>
      <c r="C29" s="28">
        <v>888597.24</v>
      </c>
      <c r="D29" s="4">
        <v>965000</v>
      </c>
      <c r="E29" s="94">
        <v>1031900</v>
      </c>
      <c r="F29" s="91">
        <v>1022739.13</v>
      </c>
      <c r="G29" s="126">
        <f>F29/C29*100</f>
        <v>115.09591567041105</v>
      </c>
      <c r="H29" s="64">
        <f>F29/E29*100</f>
        <v>99.112232774493663</v>
      </c>
    </row>
    <row r="30" spans="2:8" x14ac:dyDescent="0.25">
      <c r="B30" s="6" t="s">
        <v>130</v>
      </c>
      <c r="C30" s="68">
        <f>SUM(C31:C32)</f>
        <v>1950</v>
      </c>
      <c r="D30" s="67">
        <v>2000</v>
      </c>
      <c r="E30" s="102">
        <v>10000</v>
      </c>
      <c r="F30" s="122">
        <v>9424</v>
      </c>
      <c r="G30" s="126">
        <f t="shared" si="2"/>
        <v>483.28205128205133</v>
      </c>
      <c r="H30" s="70">
        <f>F30/E30*100</f>
        <v>94.24</v>
      </c>
    </row>
    <row r="31" spans="2:8" ht="25.5" x14ac:dyDescent="0.25">
      <c r="B31" s="32" t="s">
        <v>129</v>
      </c>
      <c r="C31" s="28">
        <v>1550</v>
      </c>
      <c r="D31" s="4">
        <v>2000</v>
      </c>
      <c r="E31" s="94">
        <v>10000</v>
      </c>
      <c r="F31" s="91">
        <v>9424</v>
      </c>
      <c r="G31" s="126">
        <f t="shared" si="2"/>
        <v>608</v>
      </c>
      <c r="H31" s="64">
        <f>F31/E31*100</f>
        <v>94.24</v>
      </c>
    </row>
    <row r="32" spans="2:8" ht="25.5" x14ac:dyDescent="0.25">
      <c r="B32" s="11" t="s">
        <v>177</v>
      </c>
      <c r="C32" s="28">
        <v>400</v>
      </c>
      <c r="D32" s="4"/>
      <c r="E32" s="94"/>
      <c r="F32" s="28"/>
      <c r="G32" s="64"/>
      <c r="H32" s="28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3"/>
  <sheetViews>
    <sheetView workbookViewId="0">
      <selection activeCell="G9" sqref="G9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7"/>
      <c r="C1" s="17"/>
      <c r="D1" s="17"/>
      <c r="E1" s="17"/>
      <c r="F1" s="3"/>
      <c r="G1" s="3"/>
      <c r="H1" s="3"/>
    </row>
    <row r="2" spans="2:8" ht="15.75" customHeight="1" x14ac:dyDescent="0.25">
      <c r="B2" s="172" t="s">
        <v>46</v>
      </c>
      <c r="C2" s="172"/>
      <c r="D2" s="172"/>
      <c r="E2" s="172"/>
      <c r="F2" s="172"/>
      <c r="G2" s="172"/>
      <c r="H2" s="172"/>
    </row>
    <row r="3" spans="2:8" ht="18" x14ac:dyDescent="0.25">
      <c r="B3" s="17"/>
      <c r="C3" s="17"/>
      <c r="D3" s="17"/>
      <c r="E3" s="17"/>
      <c r="F3" s="3"/>
      <c r="G3" s="3"/>
      <c r="H3" s="3"/>
    </row>
    <row r="4" spans="2:8" ht="25.5" x14ac:dyDescent="0.25">
      <c r="B4" s="37" t="s">
        <v>6</v>
      </c>
      <c r="C4" s="37" t="s">
        <v>197</v>
      </c>
      <c r="D4" s="37" t="s">
        <v>194</v>
      </c>
      <c r="E4" s="37" t="s">
        <v>198</v>
      </c>
      <c r="F4" s="37" t="s">
        <v>199</v>
      </c>
      <c r="G4" s="37" t="s">
        <v>16</v>
      </c>
      <c r="H4" s="37" t="s">
        <v>47</v>
      </c>
    </row>
    <row r="5" spans="2:8" x14ac:dyDescent="0.25">
      <c r="B5" s="37">
        <v>1</v>
      </c>
      <c r="C5" s="37">
        <v>2</v>
      </c>
      <c r="D5" s="37">
        <v>3</v>
      </c>
      <c r="E5" s="37">
        <v>4</v>
      </c>
      <c r="F5" s="37">
        <v>5</v>
      </c>
      <c r="G5" s="37" t="s">
        <v>18</v>
      </c>
      <c r="H5" s="37" t="s">
        <v>19</v>
      </c>
    </row>
    <row r="6" spans="2:8" ht="15.75" customHeight="1" x14ac:dyDescent="0.25">
      <c r="B6" s="6" t="s">
        <v>35</v>
      </c>
      <c r="C6" s="4"/>
      <c r="D6" s="4"/>
      <c r="E6" s="4"/>
      <c r="F6" s="28"/>
      <c r="G6" s="28"/>
      <c r="H6" s="28"/>
    </row>
    <row r="7" spans="2:8" ht="15.75" customHeight="1" x14ac:dyDescent="0.25">
      <c r="B7" s="6" t="s">
        <v>122</v>
      </c>
      <c r="C7" s="4"/>
      <c r="D7" s="4"/>
      <c r="E7" s="4"/>
      <c r="F7" s="28"/>
      <c r="G7" s="64"/>
      <c r="H7" s="64"/>
    </row>
    <row r="8" spans="2:8" x14ac:dyDescent="0.25">
      <c r="B8" s="13" t="s">
        <v>123</v>
      </c>
      <c r="C8" s="62">
        <v>987982.9</v>
      </c>
      <c r="D8" s="4">
        <v>1068477.68</v>
      </c>
      <c r="E8" s="62">
        <v>1153684.4099999999</v>
      </c>
      <c r="F8" s="62">
        <v>1136597.8099999998</v>
      </c>
      <c r="G8" s="64">
        <f>F8/C8*100</f>
        <v>115.04225528599734</v>
      </c>
      <c r="H8" s="64">
        <f>F8/E8*100</f>
        <v>98.518953723228336</v>
      </c>
    </row>
    <row r="9" spans="2:8" x14ac:dyDescent="0.25">
      <c r="B9" s="33"/>
      <c r="C9" s="4"/>
      <c r="D9" s="4"/>
      <c r="E9" s="4"/>
      <c r="F9" s="28"/>
      <c r="G9" s="28"/>
      <c r="H9" s="28"/>
    </row>
    <row r="10" spans="2:8" x14ac:dyDescent="0.25">
      <c r="B10" s="12"/>
      <c r="C10" s="4"/>
      <c r="D10" s="4"/>
      <c r="E10" s="4"/>
      <c r="F10" s="28"/>
      <c r="G10" s="28"/>
      <c r="H10" s="28"/>
    </row>
    <row r="11" spans="2:8" x14ac:dyDescent="0.25">
      <c r="B11" s="6"/>
      <c r="C11" s="4"/>
      <c r="D11" s="4"/>
      <c r="E11" s="5"/>
      <c r="F11" s="28"/>
      <c r="G11" s="28"/>
      <c r="H11" s="28"/>
    </row>
    <row r="12" spans="2:8" x14ac:dyDescent="0.25">
      <c r="B12" s="30"/>
      <c r="C12" s="4"/>
      <c r="D12" s="4"/>
      <c r="E12" s="5"/>
      <c r="F12" s="28"/>
      <c r="G12" s="28"/>
      <c r="H12" s="28"/>
    </row>
    <row r="13" spans="2:8" x14ac:dyDescent="0.25">
      <c r="B13" s="11"/>
      <c r="C13" s="4"/>
      <c r="D13" s="4"/>
      <c r="E13" s="5"/>
      <c r="F13" s="28"/>
      <c r="G13" s="28"/>
      <c r="H13" s="28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6"/>
  <sheetViews>
    <sheetView topLeftCell="A181" zoomScale="90" zoomScaleNormal="90" workbookViewId="0">
      <selection activeCell="I17" sqref="I17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23.42578125" customWidth="1"/>
    <col min="5" max="5" width="37.42578125" customWidth="1"/>
    <col min="6" max="9" width="25.28515625" customWidth="1"/>
    <col min="10" max="10" width="15.7109375" customWidth="1"/>
  </cols>
  <sheetData>
    <row r="1" spans="2:10" ht="18" x14ac:dyDescent="0.25">
      <c r="B1" s="2"/>
      <c r="C1" s="2"/>
      <c r="D1" s="2"/>
      <c r="E1" s="2"/>
      <c r="F1" s="2"/>
      <c r="G1" s="17"/>
      <c r="H1" s="2"/>
      <c r="I1" s="2"/>
      <c r="J1" s="3"/>
    </row>
    <row r="2" spans="2:10" ht="18" customHeight="1" x14ac:dyDescent="0.25">
      <c r="B2" s="172" t="s">
        <v>10</v>
      </c>
      <c r="C2" s="179"/>
      <c r="D2" s="179"/>
      <c r="E2" s="179"/>
      <c r="F2" s="179"/>
      <c r="G2" s="179"/>
      <c r="H2" s="179"/>
      <c r="I2" s="179"/>
      <c r="J2" s="179"/>
    </row>
    <row r="3" spans="2:10" ht="18" x14ac:dyDescent="0.25">
      <c r="B3" s="2"/>
      <c r="C3" s="2"/>
      <c r="D3" s="2"/>
      <c r="E3" s="2"/>
      <c r="F3" s="2"/>
      <c r="G3" s="17"/>
      <c r="H3" s="2"/>
      <c r="I3" s="2"/>
      <c r="J3" s="3"/>
    </row>
    <row r="4" spans="2:10" ht="15.75" x14ac:dyDescent="0.25">
      <c r="B4" s="180" t="s">
        <v>157</v>
      </c>
      <c r="C4" s="180"/>
      <c r="D4" s="180"/>
      <c r="E4" s="180"/>
      <c r="F4" s="180"/>
      <c r="G4" s="180"/>
      <c r="H4" s="180"/>
      <c r="I4" s="180"/>
      <c r="J4" s="180"/>
    </row>
    <row r="5" spans="2:10" ht="18" x14ac:dyDescent="0.25">
      <c r="B5" s="17"/>
      <c r="C5" s="17"/>
      <c r="D5" s="17"/>
      <c r="E5" s="17"/>
      <c r="F5" s="17"/>
      <c r="G5" s="17"/>
      <c r="H5" s="17"/>
      <c r="I5" s="17"/>
      <c r="J5" s="3"/>
    </row>
    <row r="6" spans="2:10" ht="25.5" x14ac:dyDescent="0.25">
      <c r="B6" s="169" t="s">
        <v>6</v>
      </c>
      <c r="C6" s="170"/>
      <c r="D6" s="170"/>
      <c r="E6" s="171"/>
      <c r="F6" s="37" t="s">
        <v>200</v>
      </c>
      <c r="G6" s="37" t="s">
        <v>194</v>
      </c>
      <c r="H6" s="37" t="s">
        <v>198</v>
      </c>
      <c r="I6" s="37" t="s">
        <v>201</v>
      </c>
      <c r="J6" s="37" t="s">
        <v>47</v>
      </c>
    </row>
    <row r="7" spans="2:10" s="27" customFormat="1" ht="15.75" customHeight="1" x14ac:dyDescent="0.2">
      <c r="B7" s="181">
        <v>1</v>
      </c>
      <c r="C7" s="182"/>
      <c r="D7" s="182"/>
      <c r="E7" s="183"/>
      <c r="F7" s="38">
        <v>2</v>
      </c>
      <c r="G7" s="38">
        <v>3</v>
      </c>
      <c r="H7" s="38">
        <v>4</v>
      </c>
      <c r="I7" s="38">
        <v>5</v>
      </c>
      <c r="J7" s="38" t="s">
        <v>175</v>
      </c>
    </row>
    <row r="8" spans="2:10" s="40" customFormat="1" ht="30" customHeight="1" x14ac:dyDescent="0.25">
      <c r="B8" s="173" t="s">
        <v>132</v>
      </c>
      <c r="C8" s="174"/>
      <c r="D8" s="175"/>
      <c r="E8" s="81" t="s">
        <v>133</v>
      </c>
      <c r="F8" s="82">
        <v>987982.9</v>
      </c>
      <c r="G8" s="99">
        <v>1068477.6800000002</v>
      </c>
      <c r="H8" s="82">
        <v>1153684.4099999999</v>
      </c>
      <c r="I8" s="82">
        <f>I9+I16</f>
        <v>1136597.8099999998</v>
      </c>
      <c r="J8" s="82">
        <f>I8/H8*100</f>
        <v>98.518953723228336</v>
      </c>
    </row>
    <row r="9" spans="2:10" s="40" customFormat="1" ht="30" customHeight="1" x14ac:dyDescent="0.25">
      <c r="B9" s="173" t="s">
        <v>140</v>
      </c>
      <c r="C9" s="174"/>
      <c r="D9" s="175"/>
      <c r="E9" s="81" t="s">
        <v>141</v>
      </c>
      <c r="F9" s="82">
        <v>987982.9</v>
      </c>
      <c r="G9" s="99">
        <v>1042980.68</v>
      </c>
      <c r="H9" s="82">
        <f>H10+H64+H165+H196</f>
        <v>1115419.4100000001</v>
      </c>
      <c r="I9" s="82">
        <f>I64+I165</f>
        <v>1101753.17</v>
      </c>
      <c r="J9" s="82">
        <f t="shared" ref="J9" si="0">I9/H9*100</f>
        <v>98.774789117216429</v>
      </c>
    </row>
    <row r="10" spans="2:10" s="40" customFormat="1" ht="30" customHeight="1" x14ac:dyDescent="0.25">
      <c r="B10" s="173" t="s">
        <v>187</v>
      </c>
      <c r="C10" s="174"/>
      <c r="D10" s="175"/>
      <c r="E10" s="106" t="s">
        <v>188</v>
      </c>
      <c r="F10" s="82">
        <v>270</v>
      </c>
      <c r="G10" s="99">
        <v>0</v>
      </c>
      <c r="H10" s="82">
        <v>0</v>
      </c>
      <c r="I10" s="82">
        <v>0</v>
      </c>
      <c r="J10" s="82"/>
    </row>
    <row r="11" spans="2:10" s="40" customFormat="1" ht="30" customHeight="1" x14ac:dyDescent="0.25">
      <c r="B11" s="173" t="s">
        <v>189</v>
      </c>
      <c r="C11" s="174"/>
      <c r="D11" s="175"/>
      <c r="E11" s="84" t="s">
        <v>190</v>
      </c>
      <c r="F11" s="80">
        <v>270</v>
      </c>
      <c r="G11" s="100">
        <v>0</v>
      </c>
      <c r="H11" s="80">
        <v>0</v>
      </c>
      <c r="I11" s="80">
        <v>0</v>
      </c>
      <c r="J11" s="80"/>
    </row>
    <row r="12" spans="2:10" s="40" customFormat="1" ht="30" customHeight="1" x14ac:dyDescent="0.25">
      <c r="B12" s="176">
        <v>3</v>
      </c>
      <c r="C12" s="177"/>
      <c r="D12" s="178"/>
      <c r="E12" s="79" t="s">
        <v>3</v>
      </c>
      <c r="F12" s="80">
        <v>270</v>
      </c>
      <c r="G12" s="100">
        <v>0</v>
      </c>
      <c r="H12" s="80">
        <v>0</v>
      </c>
      <c r="I12" s="80">
        <v>0</v>
      </c>
      <c r="J12" s="80"/>
    </row>
    <row r="13" spans="2:10" s="40" customFormat="1" ht="30" customHeight="1" x14ac:dyDescent="0.25">
      <c r="B13" s="107"/>
      <c r="C13" s="108">
        <v>32</v>
      </c>
      <c r="D13" s="109"/>
      <c r="E13" s="79" t="s">
        <v>12</v>
      </c>
      <c r="F13" s="80">
        <v>270</v>
      </c>
      <c r="G13" s="100">
        <v>0</v>
      </c>
      <c r="H13" s="80">
        <v>0</v>
      </c>
      <c r="I13" s="80">
        <v>0</v>
      </c>
      <c r="J13" s="80"/>
    </row>
    <row r="14" spans="2:10" s="40" customFormat="1" ht="30" customHeight="1" x14ac:dyDescent="0.25">
      <c r="B14" s="107"/>
      <c r="C14" s="108">
        <v>323</v>
      </c>
      <c r="D14" s="109"/>
      <c r="E14" s="79" t="s">
        <v>164</v>
      </c>
      <c r="F14" s="80">
        <v>270</v>
      </c>
      <c r="G14" s="100">
        <v>0</v>
      </c>
      <c r="H14" s="80">
        <v>0</v>
      </c>
      <c r="I14" s="80">
        <v>0</v>
      </c>
      <c r="J14" s="80"/>
    </row>
    <row r="15" spans="2:10" s="40" customFormat="1" ht="30" customHeight="1" x14ac:dyDescent="0.25">
      <c r="B15" s="107"/>
      <c r="C15" s="108"/>
      <c r="D15" s="109">
        <v>3231</v>
      </c>
      <c r="E15" s="79" t="s">
        <v>158</v>
      </c>
      <c r="F15" s="80">
        <v>270</v>
      </c>
      <c r="G15" s="100">
        <v>0</v>
      </c>
      <c r="H15" s="80">
        <v>0</v>
      </c>
      <c r="I15" s="80">
        <v>0</v>
      </c>
      <c r="J15" s="80"/>
    </row>
    <row r="16" spans="2:10" s="40" customFormat="1" ht="30" customHeight="1" x14ac:dyDescent="0.25">
      <c r="B16" s="173" t="s">
        <v>209</v>
      </c>
      <c r="C16" s="174"/>
      <c r="D16" s="175"/>
      <c r="E16" s="118" t="s">
        <v>210</v>
      </c>
      <c r="F16" s="99"/>
      <c r="G16" s="99">
        <v>25497</v>
      </c>
      <c r="H16" s="82">
        <v>38265</v>
      </c>
      <c r="I16" s="82">
        <v>34844.639999999999</v>
      </c>
      <c r="J16" s="82"/>
    </row>
    <row r="17" spans="2:10" s="40" customFormat="1" ht="30" customHeight="1" x14ac:dyDescent="0.25">
      <c r="B17" s="173" t="s">
        <v>134</v>
      </c>
      <c r="C17" s="174"/>
      <c r="D17" s="175"/>
      <c r="E17" s="81" t="s">
        <v>135</v>
      </c>
      <c r="F17" s="99">
        <v>26134.54</v>
      </c>
      <c r="G17" s="99">
        <v>25497</v>
      </c>
      <c r="H17" s="82">
        <v>38265</v>
      </c>
      <c r="I17" s="82">
        <f>SUM(I18+I37+I50+I57)</f>
        <v>34844.639999999999</v>
      </c>
      <c r="J17" s="82">
        <f>I17/H17*100</f>
        <v>91.06138769110153</v>
      </c>
    </row>
    <row r="18" spans="2:10" s="40" customFormat="1" ht="30" customHeight="1" x14ac:dyDescent="0.25">
      <c r="B18" s="173" t="s">
        <v>138</v>
      </c>
      <c r="C18" s="174"/>
      <c r="D18" s="175"/>
      <c r="E18" s="84" t="s">
        <v>136</v>
      </c>
      <c r="F18" s="100">
        <v>23904.54</v>
      </c>
      <c r="G18" s="100">
        <v>20000</v>
      </c>
      <c r="H18" s="80">
        <v>27265</v>
      </c>
      <c r="I18" s="80">
        <v>26270.639999999999</v>
      </c>
      <c r="J18" s="80">
        <f>I18/H18*100</f>
        <v>96.352980011003126</v>
      </c>
    </row>
    <row r="19" spans="2:10" s="40" customFormat="1" ht="30" customHeight="1" x14ac:dyDescent="0.25">
      <c r="B19" s="176">
        <v>3</v>
      </c>
      <c r="C19" s="177"/>
      <c r="D19" s="178"/>
      <c r="E19" s="79" t="s">
        <v>3</v>
      </c>
      <c r="F19" s="100">
        <v>23904.54</v>
      </c>
      <c r="G19" s="100">
        <v>20000</v>
      </c>
      <c r="H19" s="80">
        <v>27265</v>
      </c>
      <c r="I19" s="80">
        <v>26270.639999999999</v>
      </c>
      <c r="J19" s="80">
        <f>I19/H19*100</f>
        <v>96.352980011003126</v>
      </c>
    </row>
    <row r="20" spans="2:10" s="40" customFormat="1" ht="30" customHeight="1" x14ac:dyDescent="0.25">
      <c r="B20" s="71"/>
      <c r="C20" s="72">
        <v>32</v>
      </c>
      <c r="D20" s="73"/>
      <c r="E20" s="79" t="s">
        <v>12</v>
      </c>
      <c r="F20" s="100">
        <v>23904.54</v>
      </c>
      <c r="G20" s="100">
        <v>20000</v>
      </c>
      <c r="H20" s="80">
        <v>27190</v>
      </c>
      <c r="I20" s="80">
        <v>26196.27</v>
      </c>
      <c r="J20" s="80">
        <f>I20/H20*100</f>
        <v>96.345237219566016</v>
      </c>
    </row>
    <row r="21" spans="2:10" s="40" customFormat="1" ht="30" customHeight="1" x14ac:dyDescent="0.25">
      <c r="B21" s="74"/>
      <c r="C21" s="75">
        <v>321</v>
      </c>
      <c r="D21" s="76"/>
      <c r="E21" s="79" t="s">
        <v>26</v>
      </c>
      <c r="F21" s="100">
        <v>4515.1399999999994</v>
      </c>
      <c r="G21" s="100"/>
      <c r="H21" s="80"/>
      <c r="I21" s="80">
        <v>5359.49</v>
      </c>
      <c r="J21" s="80"/>
    </row>
    <row r="22" spans="2:10" s="40" customFormat="1" ht="30" customHeight="1" x14ac:dyDescent="0.25">
      <c r="B22" s="74"/>
      <c r="C22" s="75"/>
      <c r="D22" s="76">
        <v>3211</v>
      </c>
      <c r="E22" s="79" t="s">
        <v>27</v>
      </c>
      <c r="F22" s="100">
        <v>4402.9399999999996</v>
      </c>
      <c r="G22" s="100"/>
      <c r="H22" s="80"/>
      <c r="I22" s="80">
        <v>5294.38</v>
      </c>
      <c r="J22" s="80"/>
    </row>
    <row r="23" spans="2:10" s="40" customFormat="1" ht="30" customHeight="1" x14ac:dyDescent="0.25">
      <c r="B23" s="86"/>
      <c r="C23" s="87"/>
      <c r="D23" s="88">
        <v>3214</v>
      </c>
      <c r="E23" s="79" t="s">
        <v>90</v>
      </c>
      <c r="F23" s="100">
        <v>112.2</v>
      </c>
      <c r="G23" s="100"/>
      <c r="H23" s="80"/>
      <c r="I23" s="80">
        <v>65.11</v>
      </c>
      <c r="J23" s="80"/>
    </row>
    <row r="24" spans="2:10" s="40" customFormat="1" ht="30" customHeight="1" x14ac:dyDescent="0.25">
      <c r="B24" s="86"/>
      <c r="C24" s="87">
        <v>322</v>
      </c>
      <c r="D24" s="88"/>
      <c r="E24" s="79" t="s">
        <v>160</v>
      </c>
      <c r="F24" s="100">
        <v>104.97</v>
      </c>
      <c r="G24" s="100"/>
      <c r="H24" s="80"/>
      <c r="I24" s="80">
        <v>0</v>
      </c>
      <c r="J24" s="80"/>
    </row>
    <row r="25" spans="2:10" s="40" customFormat="1" ht="30" customHeight="1" x14ac:dyDescent="0.25">
      <c r="B25" s="86"/>
      <c r="C25" s="87"/>
      <c r="D25" s="88">
        <v>3221</v>
      </c>
      <c r="E25" s="79" t="s">
        <v>91</v>
      </c>
      <c r="F25" s="100">
        <v>104.97</v>
      </c>
      <c r="G25" s="100"/>
      <c r="H25" s="80"/>
      <c r="I25" s="80">
        <v>0</v>
      </c>
      <c r="J25" s="80"/>
    </row>
    <row r="26" spans="2:10" s="40" customFormat="1" ht="30" customHeight="1" x14ac:dyDescent="0.25">
      <c r="B26" s="74"/>
      <c r="C26" s="75">
        <v>323</v>
      </c>
      <c r="D26" s="76"/>
      <c r="E26" s="79" t="s">
        <v>94</v>
      </c>
      <c r="F26" s="100">
        <v>5487.7800000000007</v>
      </c>
      <c r="G26" s="100"/>
      <c r="H26" s="80"/>
      <c r="I26" s="80">
        <v>12010.37</v>
      </c>
      <c r="J26" s="80"/>
    </row>
    <row r="27" spans="2:10" s="40" customFormat="1" ht="30" customHeight="1" x14ac:dyDescent="0.25">
      <c r="B27" s="74"/>
      <c r="C27" s="75"/>
      <c r="D27" s="76">
        <v>3231</v>
      </c>
      <c r="E27" s="79" t="s">
        <v>158</v>
      </c>
      <c r="F27" s="100">
        <v>2037.5</v>
      </c>
      <c r="G27" s="100"/>
      <c r="H27" s="80"/>
      <c r="I27" s="80">
        <v>8009.63</v>
      </c>
      <c r="J27" s="80"/>
    </row>
    <row r="28" spans="2:10" s="40" customFormat="1" ht="30" customHeight="1" x14ac:dyDescent="0.25">
      <c r="B28" s="74"/>
      <c r="C28" s="75"/>
      <c r="D28" s="76">
        <v>3237</v>
      </c>
      <c r="E28" s="79" t="s">
        <v>100</v>
      </c>
      <c r="F28" s="100">
        <v>3350.28</v>
      </c>
      <c r="G28" s="100"/>
      <c r="H28" s="80"/>
      <c r="I28" s="80">
        <v>3996.24</v>
      </c>
      <c r="J28" s="80"/>
    </row>
    <row r="29" spans="2:10" s="40" customFormat="1" ht="30" customHeight="1" x14ac:dyDescent="0.25">
      <c r="B29" s="74"/>
      <c r="C29" s="75"/>
      <c r="D29" s="76">
        <v>3239</v>
      </c>
      <c r="E29" s="79" t="s">
        <v>102</v>
      </c>
      <c r="F29" s="100">
        <v>100</v>
      </c>
      <c r="G29" s="100"/>
      <c r="H29" s="80"/>
      <c r="I29" s="80">
        <v>4.5</v>
      </c>
      <c r="J29" s="80"/>
    </row>
    <row r="30" spans="2:10" s="40" customFormat="1" ht="30" customHeight="1" x14ac:dyDescent="0.25">
      <c r="B30" s="74"/>
      <c r="C30" s="75">
        <v>324</v>
      </c>
      <c r="D30" s="76"/>
      <c r="E30" s="79" t="s">
        <v>103</v>
      </c>
      <c r="F30" s="100">
        <v>135.91999999999999</v>
      </c>
      <c r="G30" s="100"/>
      <c r="H30" s="80"/>
      <c r="I30" s="80">
        <v>212.92</v>
      </c>
      <c r="J30" s="80"/>
    </row>
    <row r="31" spans="2:10" s="40" customFormat="1" ht="30" customHeight="1" x14ac:dyDescent="0.25">
      <c r="B31" s="74"/>
      <c r="C31" s="75"/>
      <c r="D31" s="76">
        <v>3241</v>
      </c>
      <c r="E31" s="79" t="s">
        <v>159</v>
      </c>
      <c r="F31" s="100">
        <v>135.91999999999999</v>
      </c>
      <c r="G31" s="100"/>
      <c r="H31" s="80"/>
      <c r="I31" s="80">
        <v>212.92</v>
      </c>
      <c r="J31" s="80"/>
    </row>
    <row r="32" spans="2:10" s="40" customFormat="1" ht="30" customHeight="1" x14ac:dyDescent="0.25">
      <c r="B32" s="74"/>
      <c r="C32" s="75">
        <v>329</v>
      </c>
      <c r="D32" s="76"/>
      <c r="E32" s="79" t="s">
        <v>105</v>
      </c>
      <c r="F32" s="100">
        <v>13660.73</v>
      </c>
      <c r="G32" s="100"/>
      <c r="H32" s="80"/>
      <c r="I32" s="80">
        <v>8613.49</v>
      </c>
      <c r="J32" s="80"/>
    </row>
    <row r="33" spans="2:10" s="40" customFormat="1" ht="30" customHeight="1" x14ac:dyDescent="0.25">
      <c r="B33" s="74"/>
      <c r="C33" s="75"/>
      <c r="D33" s="76">
        <v>3293</v>
      </c>
      <c r="E33" s="79" t="s">
        <v>106</v>
      </c>
      <c r="F33" s="100">
        <v>0.01</v>
      </c>
      <c r="G33" s="100"/>
      <c r="H33" s="80"/>
      <c r="I33" s="80">
        <v>1560.08</v>
      </c>
      <c r="J33" s="80"/>
    </row>
    <row r="34" spans="2:10" s="40" customFormat="1" ht="30" customHeight="1" x14ac:dyDescent="0.25">
      <c r="B34" s="74"/>
      <c r="C34" s="75"/>
      <c r="D34" s="76">
        <v>3294</v>
      </c>
      <c r="E34" s="79" t="s">
        <v>107</v>
      </c>
      <c r="F34" s="100">
        <v>1005</v>
      </c>
      <c r="G34" s="100"/>
      <c r="H34" s="80"/>
      <c r="I34" s="80">
        <v>1160</v>
      </c>
      <c r="J34" s="80"/>
    </row>
    <row r="35" spans="2:10" s="40" customFormat="1" ht="30" customHeight="1" x14ac:dyDescent="0.25">
      <c r="B35" s="74"/>
      <c r="C35" s="75"/>
      <c r="D35" s="76">
        <v>3299</v>
      </c>
      <c r="E35" s="79" t="s">
        <v>105</v>
      </c>
      <c r="F35" s="100">
        <v>12655.72</v>
      </c>
      <c r="G35" s="100"/>
      <c r="H35" s="80"/>
      <c r="I35" s="80">
        <v>5893.41</v>
      </c>
      <c r="J35" s="80"/>
    </row>
    <row r="36" spans="2:10" s="40" customFormat="1" ht="30" customHeight="1" x14ac:dyDescent="0.25">
      <c r="B36" s="119"/>
      <c r="C36" s="120"/>
      <c r="D36" s="121">
        <v>34</v>
      </c>
      <c r="E36" s="79" t="s">
        <v>110</v>
      </c>
      <c r="F36" s="100"/>
      <c r="G36" s="100"/>
      <c r="H36" s="80">
        <v>75</v>
      </c>
      <c r="I36" s="80">
        <v>74.37</v>
      </c>
      <c r="J36" s="80">
        <f>I36/H36*100</f>
        <v>99.16</v>
      </c>
    </row>
    <row r="37" spans="2:10" s="40" customFormat="1" ht="30" customHeight="1" x14ac:dyDescent="0.25">
      <c r="B37" s="173" t="s">
        <v>137</v>
      </c>
      <c r="C37" s="174"/>
      <c r="D37" s="175"/>
      <c r="E37" s="84" t="s">
        <v>139</v>
      </c>
      <c r="F37" s="80">
        <v>1000</v>
      </c>
      <c r="G37" s="100">
        <v>2000</v>
      </c>
      <c r="H37" s="80">
        <v>9600</v>
      </c>
      <c r="I37" s="80">
        <v>8574</v>
      </c>
      <c r="J37" s="80">
        <f>I37/H37*100</f>
        <v>89.3125</v>
      </c>
    </row>
    <row r="38" spans="2:10" s="40" customFormat="1" ht="30" customHeight="1" x14ac:dyDescent="0.25">
      <c r="B38" s="71">
        <v>3</v>
      </c>
      <c r="C38" s="72"/>
      <c r="D38" s="73"/>
      <c r="E38" s="79" t="s">
        <v>3</v>
      </c>
      <c r="F38" s="80">
        <v>1000</v>
      </c>
      <c r="G38" s="100">
        <v>2000</v>
      </c>
      <c r="H38" s="80">
        <v>9600</v>
      </c>
      <c r="I38" s="80">
        <v>8574</v>
      </c>
      <c r="J38" s="80">
        <f>I38/H38*100</f>
        <v>89.3125</v>
      </c>
    </row>
    <row r="39" spans="2:10" s="40" customFormat="1" ht="30" customHeight="1" x14ac:dyDescent="0.25">
      <c r="B39" s="71"/>
      <c r="C39" s="72">
        <v>32</v>
      </c>
      <c r="D39" s="73"/>
      <c r="E39" s="79" t="s">
        <v>12</v>
      </c>
      <c r="F39" s="80">
        <v>1000</v>
      </c>
      <c r="G39" s="100">
        <v>2000</v>
      </c>
      <c r="H39" s="80">
        <v>9600</v>
      </c>
      <c r="I39" s="80">
        <v>8574</v>
      </c>
      <c r="J39" s="80">
        <f>I39/H39*100</f>
        <v>89.3125</v>
      </c>
    </row>
    <row r="40" spans="2:10" s="40" customFormat="1" ht="30" customHeight="1" x14ac:dyDescent="0.25">
      <c r="B40" s="127"/>
      <c r="C40" s="128">
        <v>321</v>
      </c>
      <c r="D40" s="129"/>
      <c r="E40" s="83" t="s">
        <v>211</v>
      </c>
      <c r="F40" s="80"/>
      <c r="G40" s="100"/>
      <c r="H40" s="80"/>
      <c r="I40" s="80">
        <v>800</v>
      </c>
      <c r="J40" s="80"/>
    </row>
    <row r="41" spans="2:10" s="40" customFormat="1" ht="30" customHeight="1" x14ac:dyDescent="0.25">
      <c r="B41" s="127"/>
      <c r="C41" s="128"/>
      <c r="D41" s="129">
        <v>3211</v>
      </c>
      <c r="E41" s="79" t="s">
        <v>27</v>
      </c>
      <c r="F41" s="80"/>
      <c r="G41" s="100"/>
      <c r="H41" s="80"/>
      <c r="I41" s="80">
        <v>252</v>
      </c>
      <c r="J41" s="80"/>
    </row>
    <row r="42" spans="2:10" s="40" customFormat="1" ht="30" customHeight="1" x14ac:dyDescent="0.25">
      <c r="B42" s="127"/>
      <c r="C42" s="128"/>
      <c r="D42" s="129">
        <v>3214</v>
      </c>
      <c r="E42" s="79" t="s">
        <v>90</v>
      </c>
      <c r="F42" s="80"/>
      <c r="G42" s="100"/>
      <c r="H42" s="80"/>
      <c r="I42" s="80">
        <v>548</v>
      </c>
      <c r="J42" s="80"/>
    </row>
    <row r="43" spans="2:10" s="40" customFormat="1" ht="30" customHeight="1" x14ac:dyDescent="0.25">
      <c r="B43" s="74"/>
      <c r="C43" s="75">
        <v>323</v>
      </c>
      <c r="D43" s="76"/>
      <c r="E43" s="83" t="s">
        <v>94</v>
      </c>
      <c r="F43" s="80">
        <v>0</v>
      </c>
      <c r="G43" s="100"/>
      <c r="H43" s="80"/>
      <c r="I43" s="80">
        <v>3230.4</v>
      </c>
      <c r="J43" s="80"/>
    </row>
    <row r="44" spans="2:10" s="40" customFormat="1" ht="30" customHeight="1" x14ac:dyDescent="0.25">
      <c r="B44" s="127"/>
      <c r="C44" s="128"/>
      <c r="D44" s="129">
        <v>3231</v>
      </c>
      <c r="E44" s="83" t="s">
        <v>212</v>
      </c>
      <c r="F44" s="80"/>
      <c r="G44" s="100"/>
      <c r="H44" s="80"/>
      <c r="I44" s="80">
        <v>216.4</v>
      </c>
      <c r="J44" s="80"/>
    </row>
    <row r="45" spans="2:10" s="40" customFormat="1" ht="30" customHeight="1" x14ac:dyDescent="0.25">
      <c r="B45" s="74"/>
      <c r="C45" s="75"/>
      <c r="D45" s="76">
        <v>3237</v>
      </c>
      <c r="E45" s="83" t="s">
        <v>100</v>
      </c>
      <c r="F45" s="80">
        <v>0</v>
      </c>
      <c r="G45" s="100"/>
      <c r="H45" s="80"/>
      <c r="I45" s="80">
        <v>1889</v>
      </c>
      <c r="J45" s="80"/>
    </row>
    <row r="46" spans="2:10" s="40" customFormat="1" ht="30" customHeight="1" x14ac:dyDescent="0.25">
      <c r="B46" s="127"/>
      <c r="C46" s="128"/>
      <c r="D46" s="129">
        <v>3239</v>
      </c>
      <c r="E46" s="83" t="s">
        <v>213</v>
      </c>
      <c r="F46" s="80"/>
      <c r="G46" s="100"/>
      <c r="H46" s="80"/>
      <c r="I46" s="80">
        <v>1125</v>
      </c>
      <c r="J46" s="80"/>
    </row>
    <row r="47" spans="2:10" s="40" customFormat="1" ht="30" customHeight="1" x14ac:dyDescent="0.25">
      <c r="B47" s="74"/>
      <c r="C47" s="75">
        <v>329</v>
      </c>
      <c r="D47" s="76"/>
      <c r="E47" s="83" t="s">
        <v>105</v>
      </c>
      <c r="F47" s="80">
        <f>SUM(F48:F49)</f>
        <v>1000</v>
      </c>
      <c r="G47" s="100"/>
      <c r="H47" s="80"/>
      <c r="I47" s="80">
        <v>4543.6000000000004</v>
      </c>
      <c r="J47" s="80"/>
    </row>
    <row r="48" spans="2:10" s="40" customFormat="1" ht="30" customHeight="1" x14ac:dyDescent="0.25">
      <c r="B48" s="74"/>
      <c r="C48" s="75"/>
      <c r="D48" s="76">
        <v>3293</v>
      </c>
      <c r="E48" s="83" t="s">
        <v>106</v>
      </c>
      <c r="F48" s="80">
        <v>408.49</v>
      </c>
      <c r="G48" s="100"/>
      <c r="H48" s="80"/>
      <c r="I48" s="80">
        <v>0</v>
      </c>
      <c r="J48" s="80"/>
    </row>
    <row r="49" spans="2:10" s="40" customFormat="1" ht="30" customHeight="1" x14ac:dyDescent="0.25">
      <c r="B49" s="74"/>
      <c r="C49" s="75"/>
      <c r="D49" s="76">
        <v>3299</v>
      </c>
      <c r="E49" s="83" t="s">
        <v>105</v>
      </c>
      <c r="F49" s="80">
        <v>591.51</v>
      </c>
      <c r="G49" s="100"/>
      <c r="H49" s="80"/>
      <c r="I49" s="80">
        <v>4543.6000000000004</v>
      </c>
      <c r="J49" s="80"/>
    </row>
    <row r="50" spans="2:10" s="40" customFormat="1" ht="30" customHeight="1" x14ac:dyDescent="0.25">
      <c r="B50" s="173" t="s">
        <v>137</v>
      </c>
      <c r="C50" s="174"/>
      <c r="D50" s="175"/>
      <c r="E50" s="84" t="s">
        <v>172</v>
      </c>
      <c r="F50" s="80">
        <v>400</v>
      </c>
      <c r="G50" s="100"/>
      <c r="H50" s="80"/>
      <c r="I50" s="80">
        <v>0</v>
      </c>
      <c r="J50" s="80"/>
    </row>
    <row r="51" spans="2:10" s="40" customFormat="1" ht="30" customHeight="1" x14ac:dyDescent="0.25">
      <c r="B51" s="86">
        <v>3</v>
      </c>
      <c r="C51" s="87"/>
      <c r="D51" s="88"/>
      <c r="E51" s="103" t="s">
        <v>3</v>
      </c>
      <c r="F51" s="80">
        <v>400</v>
      </c>
      <c r="G51" s="100"/>
      <c r="H51" s="80"/>
      <c r="I51" s="80">
        <v>0</v>
      </c>
      <c r="J51" s="80"/>
    </row>
    <row r="52" spans="2:10" s="40" customFormat="1" ht="30" customHeight="1" x14ac:dyDescent="0.25">
      <c r="B52" s="86"/>
      <c r="C52" s="87">
        <v>32</v>
      </c>
      <c r="D52" s="88"/>
      <c r="E52" s="103" t="s">
        <v>12</v>
      </c>
      <c r="F52" s="80">
        <v>400</v>
      </c>
      <c r="G52" s="100"/>
      <c r="H52" s="80"/>
      <c r="I52" s="80">
        <v>0</v>
      </c>
      <c r="J52" s="80"/>
    </row>
    <row r="53" spans="2:10" s="40" customFormat="1" ht="30" customHeight="1" x14ac:dyDescent="0.25">
      <c r="B53" s="86"/>
      <c r="C53" s="87">
        <v>329</v>
      </c>
      <c r="D53" s="88"/>
      <c r="E53" s="103" t="s">
        <v>105</v>
      </c>
      <c r="F53" s="80">
        <f>SUM(F54:F56)</f>
        <v>400</v>
      </c>
      <c r="G53" s="100"/>
      <c r="H53" s="80"/>
      <c r="I53" s="80">
        <v>0</v>
      </c>
      <c r="J53" s="80"/>
    </row>
    <row r="54" spans="2:10" s="40" customFormat="1" ht="30" customHeight="1" x14ac:dyDescent="0.25">
      <c r="B54" s="107"/>
      <c r="C54" s="108"/>
      <c r="D54" s="109">
        <v>3221</v>
      </c>
      <c r="E54" s="103" t="s">
        <v>192</v>
      </c>
      <c r="F54" s="80">
        <v>27.1</v>
      </c>
      <c r="G54" s="100"/>
      <c r="H54" s="80"/>
      <c r="I54" s="80">
        <v>0</v>
      </c>
      <c r="J54" s="80"/>
    </row>
    <row r="55" spans="2:10" s="40" customFormat="1" ht="30" customHeight="1" x14ac:dyDescent="0.25">
      <c r="B55" s="86"/>
      <c r="C55" s="87"/>
      <c r="D55" s="88">
        <v>3293</v>
      </c>
      <c r="E55" s="103" t="s">
        <v>106</v>
      </c>
      <c r="F55" s="80">
        <v>100</v>
      </c>
      <c r="G55" s="100"/>
      <c r="H55" s="80"/>
      <c r="I55" s="80">
        <v>0</v>
      </c>
      <c r="J55" s="80"/>
    </row>
    <row r="56" spans="2:10" s="40" customFormat="1" ht="30" customHeight="1" x14ac:dyDescent="0.25">
      <c r="B56" s="86"/>
      <c r="C56" s="87"/>
      <c r="D56" s="88">
        <v>3299</v>
      </c>
      <c r="E56" s="103" t="s">
        <v>105</v>
      </c>
      <c r="F56" s="80">
        <v>272.89999999999998</v>
      </c>
      <c r="G56" s="100"/>
      <c r="H56" s="80"/>
      <c r="I56" s="80">
        <v>0</v>
      </c>
      <c r="J56" s="80"/>
    </row>
    <row r="57" spans="2:10" s="40" customFormat="1" ht="30" customHeight="1" x14ac:dyDescent="0.25">
      <c r="B57" s="173" t="s">
        <v>185</v>
      </c>
      <c r="C57" s="174"/>
      <c r="D57" s="175"/>
      <c r="E57" s="84" t="s">
        <v>186</v>
      </c>
      <c r="F57" s="80">
        <v>830</v>
      </c>
      <c r="G57" s="100">
        <v>3497</v>
      </c>
      <c r="H57" s="80">
        <v>1400</v>
      </c>
      <c r="I57" s="80">
        <v>0</v>
      </c>
      <c r="J57" s="80">
        <f>I57/H57*100</f>
        <v>0</v>
      </c>
    </row>
    <row r="58" spans="2:10" s="40" customFormat="1" ht="30" customHeight="1" x14ac:dyDescent="0.25">
      <c r="B58" s="107">
        <v>3</v>
      </c>
      <c r="C58" s="108"/>
      <c r="D58" s="109"/>
      <c r="E58" s="103" t="s">
        <v>3</v>
      </c>
      <c r="F58" s="80">
        <v>830</v>
      </c>
      <c r="G58" s="100">
        <v>3497</v>
      </c>
      <c r="H58" s="80">
        <v>1400</v>
      </c>
      <c r="I58" s="80">
        <v>0</v>
      </c>
      <c r="J58" s="80">
        <f>I58/H58*100</f>
        <v>0</v>
      </c>
    </row>
    <row r="59" spans="2:10" s="40" customFormat="1" ht="30" customHeight="1" x14ac:dyDescent="0.25">
      <c r="B59" s="107"/>
      <c r="C59" s="108">
        <v>32</v>
      </c>
      <c r="D59" s="109"/>
      <c r="E59" s="103" t="s">
        <v>12</v>
      </c>
      <c r="F59" s="80">
        <v>830</v>
      </c>
      <c r="G59" s="100">
        <v>3497</v>
      </c>
      <c r="H59" s="80">
        <v>1400</v>
      </c>
      <c r="I59" s="80">
        <v>0</v>
      </c>
      <c r="J59" s="80">
        <f>I59/H59*100</f>
        <v>0</v>
      </c>
    </row>
    <row r="60" spans="2:10" s="40" customFormat="1" ht="30" customHeight="1" x14ac:dyDescent="0.25">
      <c r="B60" s="107"/>
      <c r="C60" s="108">
        <v>329</v>
      </c>
      <c r="D60" s="109"/>
      <c r="E60" s="103" t="s">
        <v>105</v>
      </c>
      <c r="F60" s="80">
        <v>830</v>
      </c>
      <c r="G60" s="100"/>
      <c r="H60" s="80"/>
      <c r="I60" s="80">
        <v>0</v>
      </c>
      <c r="J60" s="80"/>
    </row>
    <row r="61" spans="2:10" s="40" customFormat="1" ht="30" customHeight="1" x14ac:dyDescent="0.25">
      <c r="B61" s="107"/>
      <c r="C61" s="108"/>
      <c r="D61" s="109">
        <v>3231</v>
      </c>
      <c r="E61" s="103" t="s">
        <v>158</v>
      </c>
      <c r="F61" s="80">
        <v>130</v>
      </c>
      <c r="G61" s="100"/>
      <c r="H61" s="80"/>
      <c r="I61" s="80">
        <v>0</v>
      </c>
      <c r="J61" s="80"/>
    </row>
    <row r="62" spans="2:10" s="40" customFormat="1" ht="30" customHeight="1" x14ac:dyDescent="0.25">
      <c r="B62" s="107"/>
      <c r="C62" s="108"/>
      <c r="D62" s="109">
        <v>3237</v>
      </c>
      <c r="E62" s="103" t="s">
        <v>100</v>
      </c>
      <c r="F62" s="80">
        <v>350</v>
      </c>
      <c r="G62" s="100"/>
      <c r="H62" s="80"/>
      <c r="I62" s="80">
        <v>0</v>
      </c>
      <c r="J62" s="80"/>
    </row>
    <row r="63" spans="2:10" s="40" customFormat="1" ht="30" customHeight="1" x14ac:dyDescent="0.25">
      <c r="B63" s="107"/>
      <c r="C63" s="108"/>
      <c r="D63" s="109">
        <v>3239</v>
      </c>
      <c r="E63" s="103" t="s">
        <v>102</v>
      </c>
      <c r="F63" s="80">
        <v>350</v>
      </c>
      <c r="G63" s="100"/>
      <c r="H63" s="80"/>
      <c r="I63" s="80">
        <v>0</v>
      </c>
      <c r="J63" s="80"/>
    </row>
    <row r="64" spans="2:10" s="40" customFormat="1" ht="30" customHeight="1" x14ac:dyDescent="0.25">
      <c r="B64" s="173" t="s">
        <v>142</v>
      </c>
      <c r="C64" s="174"/>
      <c r="D64" s="175"/>
      <c r="E64" s="89" t="s">
        <v>143</v>
      </c>
      <c r="F64" s="82">
        <f>SUM(F65+F78+F102+F136+F160)</f>
        <v>939567.86</v>
      </c>
      <c r="G64" s="99">
        <f>SUM(G65+G78+G102+G136)</f>
        <v>1022980.68</v>
      </c>
      <c r="H64" s="82">
        <f>H65+H78+H102+H136+H160</f>
        <v>1088071.6000000001</v>
      </c>
      <c r="I64" s="82">
        <f>SUM(I65+I78+I102+I136+I160)</f>
        <v>1082437.54</v>
      </c>
      <c r="J64" s="82">
        <f>I64/H64*100</f>
        <v>99.482197678902736</v>
      </c>
    </row>
    <row r="65" spans="2:10" s="40" customFormat="1" ht="30" customHeight="1" x14ac:dyDescent="0.25">
      <c r="B65" s="173" t="s">
        <v>149</v>
      </c>
      <c r="C65" s="174"/>
      <c r="D65" s="175"/>
      <c r="E65" s="84" t="s">
        <v>150</v>
      </c>
      <c r="F65" s="80">
        <v>900.07</v>
      </c>
      <c r="G65" s="100">
        <v>1001</v>
      </c>
      <c r="H65" s="80">
        <v>1</v>
      </c>
      <c r="I65" s="80">
        <v>0.03</v>
      </c>
      <c r="J65" s="80">
        <f>I65/H65*100</f>
        <v>3</v>
      </c>
    </row>
    <row r="66" spans="2:10" s="40" customFormat="1" ht="30" customHeight="1" x14ac:dyDescent="0.25">
      <c r="B66" s="176">
        <v>3</v>
      </c>
      <c r="C66" s="177"/>
      <c r="D66" s="178"/>
      <c r="E66" s="79" t="s">
        <v>3</v>
      </c>
      <c r="F66" s="80">
        <v>900.07</v>
      </c>
      <c r="G66" s="100">
        <v>1001</v>
      </c>
      <c r="H66" s="80">
        <v>1</v>
      </c>
      <c r="I66" s="80">
        <v>0.03</v>
      </c>
      <c r="J66" s="80">
        <f>I66/H66*100</f>
        <v>3</v>
      </c>
    </row>
    <row r="67" spans="2:10" s="40" customFormat="1" ht="30" customHeight="1" x14ac:dyDescent="0.25">
      <c r="B67" s="107"/>
      <c r="C67" s="108">
        <v>32</v>
      </c>
      <c r="D67" s="109"/>
      <c r="E67" s="79" t="s">
        <v>12</v>
      </c>
      <c r="F67" s="80">
        <f>SUM(F68+F70+F72)</f>
        <v>900</v>
      </c>
      <c r="G67" s="100">
        <v>1000</v>
      </c>
      <c r="H67" s="80"/>
      <c r="I67" s="80">
        <v>0</v>
      </c>
      <c r="J67" s="80"/>
    </row>
    <row r="68" spans="2:10" s="40" customFormat="1" ht="30" customHeight="1" x14ac:dyDescent="0.25">
      <c r="B68" s="107"/>
      <c r="C68" s="108">
        <v>322</v>
      </c>
      <c r="D68" s="109"/>
      <c r="E68" s="79" t="s">
        <v>164</v>
      </c>
      <c r="F68" s="80">
        <v>606.72</v>
      </c>
      <c r="G68" s="100"/>
      <c r="H68" s="80"/>
      <c r="I68" s="80">
        <v>0</v>
      </c>
      <c r="J68" s="80"/>
    </row>
    <row r="69" spans="2:10" s="40" customFormat="1" ht="30" customHeight="1" x14ac:dyDescent="0.25">
      <c r="B69" s="107"/>
      <c r="C69" s="108">
        <v>3221</v>
      </c>
      <c r="D69" s="109"/>
      <c r="E69" s="79" t="s">
        <v>91</v>
      </c>
      <c r="F69" s="80">
        <v>606.72</v>
      </c>
      <c r="G69" s="100"/>
      <c r="H69" s="80"/>
      <c r="I69" s="80">
        <v>0</v>
      </c>
      <c r="J69" s="80"/>
    </row>
    <row r="70" spans="2:10" s="40" customFormat="1" ht="30" customHeight="1" x14ac:dyDescent="0.25">
      <c r="B70" s="107"/>
      <c r="C70" s="108">
        <v>323</v>
      </c>
      <c r="D70" s="109"/>
      <c r="E70" s="79" t="s">
        <v>94</v>
      </c>
      <c r="F70" s="80">
        <v>122.41</v>
      </c>
      <c r="G70" s="100"/>
      <c r="H70" s="80"/>
      <c r="I70" s="80">
        <v>0</v>
      </c>
      <c r="J70" s="80"/>
    </row>
    <row r="71" spans="2:10" s="40" customFormat="1" ht="30" customHeight="1" x14ac:dyDescent="0.25">
      <c r="B71" s="107"/>
      <c r="C71" s="108">
        <v>3237</v>
      </c>
      <c r="D71" s="109"/>
      <c r="E71" s="79" t="s">
        <v>100</v>
      </c>
      <c r="F71" s="80">
        <v>122.41</v>
      </c>
      <c r="G71" s="100"/>
      <c r="H71" s="80"/>
      <c r="I71" s="80">
        <v>0</v>
      </c>
      <c r="J71" s="80"/>
    </row>
    <row r="72" spans="2:10" s="40" customFormat="1" ht="30" customHeight="1" x14ac:dyDescent="0.25">
      <c r="B72" s="107"/>
      <c r="C72" s="108">
        <v>329</v>
      </c>
      <c r="D72" s="109"/>
      <c r="E72" s="79" t="s">
        <v>105</v>
      </c>
      <c r="F72" s="80">
        <f>SUM(F73:F74)</f>
        <v>170.87</v>
      </c>
      <c r="G72" s="100"/>
      <c r="H72" s="80"/>
      <c r="I72" s="80">
        <v>0</v>
      </c>
      <c r="J72" s="80"/>
    </row>
    <row r="73" spans="2:10" s="40" customFormat="1" ht="30" customHeight="1" x14ac:dyDescent="0.25">
      <c r="B73" s="107"/>
      <c r="C73" s="108">
        <v>3293</v>
      </c>
      <c r="D73" s="109"/>
      <c r="E73" s="79" t="s">
        <v>106</v>
      </c>
      <c r="F73" s="80">
        <v>49.2</v>
      </c>
      <c r="G73" s="100"/>
      <c r="H73" s="80"/>
      <c r="I73" s="80">
        <v>0</v>
      </c>
      <c r="J73" s="80"/>
    </row>
    <row r="74" spans="2:10" s="40" customFormat="1" ht="30" customHeight="1" x14ac:dyDescent="0.25">
      <c r="B74" s="107"/>
      <c r="C74" s="108">
        <v>3299</v>
      </c>
      <c r="D74" s="109"/>
      <c r="E74" s="79" t="s">
        <v>105</v>
      </c>
      <c r="F74" s="80">
        <v>121.67</v>
      </c>
      <c r="G74" s="100"/>
      <c r="H74" s="80"/>
      <c r="I74" s="80">
        <v>0</v>
      </c>
      <c r="J74" s="80"/>
    </row>
    <row r="75" spans="2:10" s="40" customFormat="1" ht="30" customHeight="1" x14ac:dyDescent="0.25">
      <c r="B75" s="71"/>
      <c r="C75" s="72">
        <v>34</v>
      </c>
      <c r="D75" s="73"/>
      <c r="E75" s="79" t="s">
        <v>110</v>
      </c>
      <c r="F75" s="80">
        <v>7.0000000000000007E-2</v>
      </c>
      <c r="G75" s="100">
        <v>1</v>
      </c>
      <c r="H75" s="80">
        <v>1</v>
      </c>
      <c r="I75" s="80">
        <v>0.03</v>
      </c>
      <c r="J75" s="80">
        <f>I75/H75*100</f>
        <v>3</v>
      </c>
    </row>
    <row r="76" spans="2:10" s="40" customFormat="1" ht="30" customHeight="1" x14ac:dyDescent="0.25">
      <c r="B76" s="74"/>
      <c r="C76" s="75">
        <v>343</v>
      </c>
      <c r="D76" s="76"/>
      <c r="E76" s="79" t="s">
        <v>111</v>
      </c>
      <c r="F76" s="80">
        <v>7.0000000000000007E-2</v>
      </c>
      <c r="G76" s="100"/>
      <c r="H76" s="80"/>
      <c r="I76" s="80">
        <v>0.03</v>
      </c>
      <c r="J76" s="80"/>
    </row>
    <row r="77" spans="2:10" s="40" customFormat="1" ht="30" customHeight="1" x14ac:dyDescent="0.25">
      <c r="B77" s="74"/>
      <c r="C77" s="75"/>
      <c r="D77" s="76">
        <v>3431</v>
      </c>
      <c r="E77" s="79" t="s">
        <v>118</v>
      </c>
      <c r="F77" s="80">
        <v>7.0000000000000007E-2</v>
      </c>
      <c r="G77" s="100"/>
      <c r="H77" s="80"/>
      <c r="I77" s="80">
        <v>0.03</v>
      </c>
      <c r="J77" s="80"/>
    </row>
    <row r="78" spans="2:10" s="40" customFormat="1" ht="30" customHeight="1" x14ac:dyDescent="0.25">
      <c r="B78" s="173" t="s">
        <v>144</v>
      </c>
      <c r="C78" s="174"/>
      <c r="D78" s="175"/>
      <c r="E78" s="84" t="s">
        <v>145</v>
      </c>
      <c r="F78" s="80">
        <v>39238.74</v>
      </c>
      <c r="G78" s="100">
        <v>41476.68</v>
      </c>
      <c r="H78" s="80">
        <v>45105.599999999999</v>
      </c>
      <c r="I78" s="80">
        <v>45060.59</v>
      </c>
      <c r="J78" s="80">
        <f>I78/H78*100</f>
        <v>99.900211947075306</v>
      </c>
    </row>
    <row r="79" spans="2:10" s="40" customFormat="1" ht="30" customHeight="1" x14ac:dyDescent="0.25">
      <c r="B79" s="176">
        <v>3</v>
      </c>
      <c r="C79" s="177"/>
      <c r="D79" s="178"/>
      <c r="E79" s="79" t="s">
        <v>3</v>
      </c>
      <c r="F79" s="80">
        <v>39238.74</v>
      </c>
      <c r="G79" s="100">
        <v>41476.68</v>
      </c>
      <c r="H79" s="80">
        <v>45105.599999999999</v>
      </c>
      <c r="I79" s="80">
        <v>45060.59</v>
      </c>
      <c r="J79" s="80">
        <f>I79/H79*100</f>
        <v>99.900211947075306</v>
      </c>
    </row>
    <row r="80" spans="2:10" s="40" customFormat="1" ht="30" customHeight="1" x14ac:dyDescent="0.25">
      <c r="B80" s="71"/>
      <c r="C80" s="72">
        <v>32</v>
      </c>
      <c r="D80" s="73"/>
      <c r="E80" s="79" t="s">
        <v>12</v>
      </c>
      <c r="F80" s="80">
        <f>SUM(F81+F83+F88+F97)</f>
        <v>39238.740000000005</v>
      </c>
      <c r="G80" s="100">
        <v>41476.68</v>
      </c>
      <c r="H80" s="80">
        <v>45105.599999999999</v>
      </c>
      <c r="I80" s="80">
        <v>45060.59</v>
      </c>
      <c r="J80" s="80">
        <f>I80/H80*100</f>
        <v>99.900211947075306</v>
      </c>
    </row>
    <row r="81" spans="2:10" s="40" customFormat="1" ht="30" customHeight="1" x14ac:dyDescent="0.25">
      <c r="B81" s="86"/>
      <c r="C81" s="87">
        <v>321</v>
      </c>
      <c r="D81" s="88"/>
      <c r="E81" s="79" t="s">
        <v>171</v>
      </c>
      <c r="F81" s="80">
        <v>125</v>
      </c>
      <c r="G81" s="100"/>
      <c r="H81" s="80"/>
      <c r="I81" s="80">
        <v>100</v>
      </c>
      <c r="J81" s="80"/>
    </row>
    <row r="82" spans="2:10" s="40" customFormat="1" ht="30" customHeight="1" x14ac:dyDescent="0.25">
      <c r="B82" s="110"/>
      <c r="C82" s="111"/>
      <c r="D82" s="112">
        <v>3213</v>
      </c>
      <c r="E82" s="79" t="s">
        <v>119</v>
      </c>
      <c r="F82" s="80">
        <v>125</v>
      </c>
      <c r="G82" s="100"/>
      <c r="H82" s="80"/>
      <c r="I82" s="80">
        <v>100</v>
      </c>
      <c r="J82" s="80"/>
    </row>
    <row r="83" spans="2:10" s="40" customFormat="1" ht="30" customHeight="1" x14ac:dyDescent="0.25">
      <c r="B83" s="74"/>
      <c r="C83" s="75">
        <v>322</v>
      </c>
      <c r="D83" s="76"/>
      <c r="E83" s="79" t="s">
        <v>160</v>
      </c>
      <c r="F83" s="80">
        <f>SUM(F84:F87)</f>
        <v>10254.450000000001</v>
      </c>
      <c r="G83" s="100"/>
      <c r="H83" s="80"/>
      <c r="I83" s="80">
        <v>10133.200000000001</v>
      </c>
      <c r="J83" s="80"/>
    </row>
    <row r="84" spans="2:10" s="40" customFormat="1" ht="30" customHeight="1" x14ac:dyDescent="0.25">
      <c r="B84" s="74"/>
      <c r="C84" s="75"/>
      <c r="D84" s="76">
        <v>3221</v>
      </c>
      <c r="E84" s="79" t="s">
        <v>91</v>
      </c>
      <c r="F84" s="80">
        <v>2466.3000000000002</v>
      </c>
      <c r="G84" s="100"/>
      <c r="H84" s="80"/>
      <c r="I84" s="80">
        <v>3004.66</v>
      </c>
      <c r="J84" s="80"/>
    </row>
    <row r="85" spans="2:10" s="40" customFormat="1" ht="30" customHeight="1" x14ac:dyDescent="0.25">
      <c r="B85" s="74"/>
      <c r="C85" s="75"/>
      <c r="D85" s="76">
        <v>3223</v>
      </c>
      <c r="E85" s="79" t="s">
        <v>161</v>
      </c>
      <c r="F85" s="80">
        <v>2829.67</v>
      </c>
      <c r="G85" s="100"/>
      <c r="H85" s="80"/>
      <c r="I85" s="80">
        <v>3281.77</v>
      </c>
      <c r="J85" s="80"/>
    </row>
    <row r="86" spans="2:10" s="40" customFormat="1" ht="30" customHeight="1" x14ac:dyDescent="0.25">
      <c r="B86" s="74"/>
      <c r="C86" s="75"/>
      <c r="D86" s="76">
        <v>3224</v>
      </c>
      <c r="E86" s="79" t="s">
        <v>162</v>
      </c>
      <c r="F86" s="80">
        <v>4798.57</v>
      </c>
      <c r="G86" s="100"/>
      <c r="H86" s="80"/>
      <c r="I86" s="80">
        <v>3847.37</v>
      </c>
      <c r="J86" s="80"/>
    </row>
    <row r="87" spans="2:10" s="40" customFormat="1" ht="30" customHeight="1" x14ac:dyDescent="0.25">
      <c r="B87" s="86"/>
      <c r="C87" s="87"/>
      <c r="D87" s="88">
        <v>3227</v>
      </c>
      <c r="E87" s="79" t="s">
        <v>173</v>
      </c>
      <c r="F87" s="80">
        <v>159.91</v>
      </c>
      <c r="G87" s="100"/>
      <c r="H87" s="80"/>
      <c r="I87" s="80">
        <v>0</v>
      </c>
      <c r="J87" s="80"/>
    </row>
    <row r="88" spans="2:10" s="40" customFormat="1" ht="30" customHeight="1" x14ac:dyDescent="0.25">
      <c r="B88" s="74"/>
      <c r="C88" s="75">
        <v>323</v>
      </c>
      <c r="D88" s="76"/>
      <c r="E88" s="79" t="s">
        <v>94</v>
      </c>
      <c r="F88" s="80">
        <f>SUM(F89:F96)</f>
        <v>24787.13</v>
      </c>
      <c r="G88" s="100"/>
      <c r="H88" s="80"/>
      <c r="I88" s="80">
        <v>29122.1</v>
      </c>
      <c r="J88" s="80"/>
    </row>
    <row r="89" spans="2:10" s="40" customFormat="1" ht="30" customHeight="1" x14ac:dyDescent="0.25">
      <c r="B89" s="74"/>
      <c r="C89" s="75"/>
      <c r="D89" s="76">
        <v>3231</v>
      </c>
      <c r="E89" s="79" t="s">
        <v>158</v>
      </c>
      <c r="F89" s="80">
        <v>1274.93</v>
      </c>
      <c r="G89" s="100"/>
      <c r="H89" s="80"/>
      <c r="I89" s="80">
        <v>882.56</v>
      </c>
      <c r="J89" s="80"/>
    </row>
    <row r="90" spans="2:10" s="40" customFormat="1" ht="30" customHeight="1" x14ac:dyDescent="0.25">
      <c r="B90" s="74"/>
      <c r="C90" s="75"/>
      <c r="D90" s="76">
        <v>3232</v>
      </c>
      <c r="E90" s="79" t="s">
        <v>96</v>
      </c>
      <c r="F90" s="80">
        <v>1930.49</v>
      </c>
      <c r="G90" s="100"/>
      <c r="H90" s="80"/>
      <c r="I90" s="80">
        <v>9817.0499999999993</v>
      </c>
      <c r="J90" s="80"/>
    </row>
    <row r="91" spans="2:10" s="40" customFormat="1" ht="30" customHeight="1" x14ac:dyDescent="0.25">
      <c r="B91" s="74"/>
      <c r="C91" s="75"/>
      <c r="D91" s="76">
        <v>3233</v>
      </c>
      <c r="E91" s="79" t="s">
        <v>97</v>
      </c>
      <c r="F91" s="80">
        <v>0</v>
      </c>
      <c r="G91" s="100"/>
      <c r="H91" s="80"/>
      <c r="I91" s="80">
        <v>0</v>
      </c>
      <c r="J91" s="80"/>
    </row>
    <row r="92" spans="2:10" s="40" customFormat="1" ht="30" customHeight="1" x14ac:dyDescent="0.25">
      <c r="B92" s="74"/>
      <c r="C92" s="75"/>
      <c r="D92" s="76">
        <v>3234</v>
      </c>
      <c r="E92" s="79" t="s">
        <v>98</v>
      </c>
      <c r="F92" s="80">
        <v>1540.95</v>
      </c>
      <c r="G92" s="100"/>
      <c r="H92" s="80"/>
      <c r="I92" s="80">
        <v>1738.51</v>
      </c>
      <c r="J92" s="80"/>
    </row>
    <row r="93" spans="2:10" s="40" customFormat="1" ht="30" customHeight="1" x14ac:dyDescent="0.25">
      <c r="B93" s="74"/>
      <c r="C93" s="75"/>
      <c r="D93" s="76">
        <v>3236</v>
      </c>
      <c r="E93" s="79" t="s">
        <v>99</v>
      </c>
      <c r="F93" s="80">
        <v>2080</v>
      </c>
      <c r="G93" s="100"/>
      <c r="H93" s="80"/>
      <c r="I93" s="80">
        <v>1600</v>
      </c>
      <c r="J93" s="80"/>
    </row>
    <row r="94" spans="2:10" s="40" customFormat="1" ht="30" customHeight="1" x14ac:dyDescent="0.25">
      <c r="B94" s="74"/>
      <c r="C94" s="75"/>
      <c r="D94" s="76">
        <v>3237</v>
      </c>
      <c r="E94" s="79" t="s">
        <v>100</v>
      </c>
      <c r="F94" s="80">
        <v>9795.69</v>
      </c>
      <c r="G94" s="100"/>
      <c r="H94" s="80"/>
      <c r="I94" s="80">
        <v>4655.28</v>
      </c>
      <c r="J94" s="80"/>
    </row>
    <row r="95" spans="2:10" s="40" customFormat="1" ht="30" customHeight="1" x14ac:dyDescent="0.25">
      <c r="B95" s="74"/>
      <c r="C95" s="75"/>
      <c r="D95" s="76">
        <v>3238</v>
      </c>
      <c r="E95" s="79" t="s">
        <v>101</v>
      </c>
      <c r="F95" s="80">
        <v>1670.28</v>
      </c>
      <c r="G95" s="100"/>
      <c r="H95" s="80"/>
      <c r="I95" s="80">
        <v>3306.65</v>
      </c>
      <c r="J95" s="80"/>
    </row>
    <row r="96" spans="2:10" s="40" customFormat="1" ht="30" customHeight="1" x14ac:dyDescent="0.25">
      <c r="B96" s="74"/>
      <c r="C96" s="75"/>
      <c r="D96" s="76">
        <v>3239</v>
      </c>
      <c r="E96" s="79" t="s">
        <v>102</v>
      </c>
      <c r="F96" s="80">
        <v>6494.79</v>
      </c>
      <c r="G96" s="100"/>
      <c r="H96" s="80"/>
      <c r="I96" s="80">
        <v>7122.05</v>
      </c>
      <c r="J96" s="80"/>
    </row>
    <row r="97" spans="2:10" s="40" customFormat="1" ht="30" customHeight="1" x14ac:dyDescent="0.25">
      <c r="B97" s="74"/>
      <c r="C97" s="75">
        <v>329</v>
      </c>
      <c r="D97" s="76"/>
      <c r="E97" s="79" t="s">
        <v>105</v>
      </c>
      <c r="F97" s="80">
        <f>SUM(F98:F101)</f>
        <v>4072.16</v>
      </c>
      <c r="G97" s="100"/>
      <c r="H97" s="80"/>
      <c r="I97" s="80">
        <v>5705.29</v>
      </c>
      <c r="J97" s="80"/>
    </row>
    <row r="98" spans="2:10" s="40" customFormat="1" ht="30" customHeight="1" x14ac:dyDescent="0.25">
      <c r="B98" s="74"/>
      <c r="C98" s="75"/>
      <c r="D98" s="76">
        <v>3293</v>
      </c>
      <c r="E98" s="79" t="s">
        <v>106</v>
      </c>
      <c r="F98" s="80">
        <v>2216.0700000000002</v>
      </c>
      <c r="G98" s="100"/>
      <c r="H98" s="80"/>
      <c r="I98" s="80">
        <v>3490.29</v>
      </c>
      <c r="J98" s="80"/>
    </row>
    <row r="99" spans="2:10" s="40" customFormat="1" ht="30" customHeight="1" x14ac:dyDescent="0.25">
      <c r="B99" s="74"/>
      <c r="C99" s="75"/>
      <c r="D99" s="76">
        <v>3294</v>
      </c>
      <c r="E99" s="79" t="s">
        <v>107</v>
      </c>
      <c r="F99" s="80">
        <v>1543.09</v>
      </c>
      <c r="G99" s="100"/>
      <c r="H99" s="80"/>
      <c r="I99" s="80">
        <v>1680</v>
      </c>
      <c r="J99" s="80"/>
    </row>
    <row r="100" spans="2:10" s="40" customFormat="1" ht="30" customHeight="1" x14ac:dyDescent="0.25">
      <c r="B100" s="74"/>
      <c r="C100" s="75"/>
      <c r="D100" s="76">
        <v>3295</v>
      </c>
      <c r="E100" s="79" t="s">
        <v>108</v>
      </c>
      <c r="F100" s="80">
        <v>0</v>
      </c>
      <c r="G100" s="100"/>
      <c r="H100" s="80"/>
      <c r="I100" s="80">
        <v>0</v>
      </c>
      <c r="J100" s="80"/>
    </row>
    <row r="101" spans="2:10" s="40" customFormat="1" ht="30" customHeight="1" x14ac:dyDescent="0.25">
      <c r="B101" s="74"/>
      <c r="C101" s="75"/>
      <c r="D101" s="76">
        <v>3299</v>
      </c>
      <c r="E101" s="79" t="s">
        <v>105</v>
      </c>
      <c r="F101" s="80">
        <v>313</v>
      </c>
      <c r="G101" s="100"/>
      <c r="H101" s="80"/>
      <c r="I101" s="80">
        <v>535</v>
      </c>
      <c r="J101" s="80"/>
    </row>
    <row r="102" spans="2:10" s="40" customFormat="1" ht="30" customHeight="1" x14ac:dyDescent="0.25">
      <c r="B102" s="173" t="s">
        <v>138</v>
      </c>
      <c r="C102" s="174"/>
      <c r="D102" s="175"/>
      <c r="E102" s="84" t="s">
        <v>136</v>
      </c>
      <c r="F102" s="80">
        <v>14173.38</v>
      </c>
      <c r="G102" s="100">
        <v>19000</v>
      </c>
      <c r="H102" s="80">
        <v>12465</v>
      </c>
      <c r="I102" s="80">
        <v>14637.79</v>
      </c>
      <c r="J102" s="80">
        <f>I102/H102*100</f>
        <v>117.43112715603692</v>
      </c>
    </row>
    <row r="103" spans="2:10" s="40" customFormat="1" ht="30" customHeight="1" x14ac:dyDescent="0.25">
      <c r="B103" s="176">
        <v>3</v>
      </c>
      <c r="C103" s="177"/>
      <c r="D103" s="178"/>
      <c r="E103" s="79" t="s">
        <v>3</v>
      </c>
      <c r="F103" s="80">
        <f>SUM(F104+F109+F132)</f>
        <v>14173.380000000001</v>
      </c>
      <c r="G103" s="100">
        <v>19000</v>
      </c>
      <c r="H103" s="80">
        <v>12465</v>
      </c>
      <c r="I103" s="80">
        <v>14637.79</v>
      </c>
      <c r="J103" s="80">
        <f>I103/H103*100</f>
        <v>117.43112715603692</v>
      </c>
    </row>
    <row r="104" spans="2:10" s="40" customFormat="1" ht="30" customHeight="1" x14ac:dyDescent="0.25">
      <c r="B104" s="71"/>
      <c r="C104" s="72">
        <v>31</v>
      </c>
      <c r="D104" s="73"/>
      <c r="E104" s="79" t="s">
        <v>4</v>
      </c>
      <c r="F104" s="80">
        <v>1129.05</v>
      </c>
      <c r="G104" s="100">
        <v>500</v>
      </c>
      <c r="H104" s="80">
        <v>635</v>
      </c>
      <c r="I104" s="80">
        <v>1430.53</v>
      </c>
      <c r="J104" s="80"/>
    </row>
    <row r="105" spans="2:10" s="40" customFormat="1" ht="30" customHeight="1" x14ac:dyDescent="0.25">
      <c r="B105" s="74"/>
      <c r="C105" s="75">
        <v>311</v>
      </c>
      <c r="D105" s="76"/>
      <c r="E105" s="79" t="s">
        <v>24</v>
      </c>
      <c r="F105" s="80">
        <v>1041.57</v>
      </c>
      <c r="G105" s="100"/>
      <c r="H105" s="80"/>
      <c r="I105" s="80">
        <v>1227.92</v>
      </c>
      <c r="J105" s="80"/>
    </row>
    <row r="106" spans="2:10" s="40" customFormat="1" ht="30" customHeight="1" x14ac:dyDescent="0.25">
      <c r="B106" s="74"/>
      <c r="C106" s="75"/>
      <c r="D106" s="76">
        <v>3111</v>
      </c>
      <c r="E106" s="79" t="s">
        <v>25</v>
      </c>
      <c r="F106" s="80">
        <v>1041.57</v>
      </c>
      <c r="G106" s="100"/>
      <c r="H106" s="80"/>
      <c r="I106" s="80">
        <v>1227.92</v>
      </c>
      <c r="J106" s="80"/>
    </row>
    <row r="107" spans="2:10" s="40" customFormat="1" ht="30" customHeight="1" x14ac:dyDescent="0.25">
      <c r="B107" s="86"/>
      <c r="C107" s="87">
        <v>313</v>
      </c>
      <c r="D107" s="88"/>
      <c r="E107" s="79" t="s">
        <v>82</v>
      </c>
      <c r="F107" s="80">
        <v>87.48</v>
      </c>
      <c r="G107" s="100"/>
      <c r="H107" s="80"/>
      <c r="I107" s="80">
        <v>202.61</v>
      </c>
      <c r="J107" s="80"/>
    </row>
    <row r="108" spans="2:10" s="40" customFormat="1" ht="30" customHeight="1" x14ac:dyDescent="0.25">
      <c r="B108" s="86"/>
      <c r="C108" s="87"/>
      <c r="D108" s="88">
        <v>3132</v>
      </c>
      <c r="E108" s="79" t="s">
        <v>83</v>
      </c>
      <c r="F108" s="80">
        <v>87.48</v>
      </c>
      <c r="G108" s="100"/>
      <c r="H108" s="80"/>
      <c r="I108" s="80">
        <v>202.61</v>
      </c>
      <c r="J108" s="80"/>
    </row>
    <row r="109" spans="2:10" s="40" customFormat="1" ht="30" customHeight="1" x14ac:dyDescent="0.25">
      <c r="B109" s="71"/>
      <c r="C109" s="72">
        <v>32</v>
      </c>
      <c r="D109" s="73"/>
      <c r="E109" s="79" t="s">
        <v>12</v>
      </c>
      <c r="F109" s="80">
        <f>SUM(F110+F114+F117+F125+F127)</f>
        <v>12172.440000000002</v>
      </c>
      <c r="G109" s="100">
        <v>17500</v>
      </c>
      <c r="H109" s="80">
        <v>11000</v>
      </c>
      <c r="I109" s="80">
        <v>12414.15</v>
      </c>
      <c r="J109" s="80">
        <f>I109/H109*100</f>
        <v>112.85590909090908</v>
      </c>
    </row>
    <row r="110" spans="2:10" s="40" customFormat="1" ht="30" customHeight="1" x14ac:dyDescent="0.25">
      <c r="B110" s="74"/>
      <c r="C110" s="75">
        <v>321</v>
      </c>
      <c r="D110" s="76"/>
      <c r="E110" s="79" t="s">
        <v>26</v>
      </c>
      <c r="F110" s="80">
        <f>SUM(F111:F113)</f>
        <v>1052.31</v>
      </c>
      <c r="G110" s="100"/>
      <c r="H110" s="80"/>
      <c r="I110" s="80">
        <v>1721.52</v>
      </c>
      <c r="J110" s="80"/>
    </row>
    <row r="111" spans="2:10" s="40" customFormat="1" ht="30" customHeight="1" x14ac:dyDescent="0.25">
      <c r="B111" s="74"/>
      <c r="C111" s="75"/>
      <c r="D111" s="76">
        <v>3211</v>
      </c>
      <c r="E111" s="79" t="s">
        <v>27</v>
      </c>
      <c r="F111" s="80">
        <v>919.41</v>
      </c>
      <c r="G111" s="100"/>
      <c r="H111" s="80"/>
      <c r="I111" s="80">
        <v>1637.02</v>
      </c>
      <c r="J111" s="80"/>
    </row>
    <row r="112" spans="2:10" s="40" customFormat="1" ht="30" customHeight="1" x14ac:dyDescent="0.25">
      <c r="B112" s="110"/>
      <c r="C112" s="111"/>
      <c r="D112" s="112">
        <v>3213</v>
      </c>
      <c r="E112" s="79" t="s">
        <v>119</v>
      </c>
      <c r="F112" s="80">
        <v>100</v>
      </c>
      <c r="G112" s="100"/>
      <c r="H112" s="80"/>
      <c r="I112" s="80">
        <v>0</v>
      </c>
      <c r="J112" s="80"/>
    </row>
    <row r="113" spans="2:10" s="40" customFormat="1" ht="30" customHeight="1" x14ac:dyDescent="0.25">
      <c r="B113" s="74"/>
      <c r="C113" s="75"/>
      <c r="D113" s="76">
        <v>3214</v>
      </c>
      <c r="E113" s="79" t="s">
        <v>90</v>
      </c>
      <c r="F113" s="80">
        <v>32.9</v>
      </c>
      <c r="G113" s="100"/>
      <c r="H113" s="80"/>
      <c r="I113" s="80">
        <v>84.5</v>
      </c>
      <c r="J113" s="80"/>
    </row>
    <row r="114" spans="2:10" s="40" customFormat="1" ht="30" customHeight="1" x14ac:dyDescent="0.25">
      <c r="B114" s="74"/>
      <c r="C114" s="75">
        <v>322</v>
      </c>
      <c r="D114" s="76"/>
      <c r="E114" s="79" t="s">
        <v>160</v>
      </c>
      <c r="F114" s="80">
        <f>SUM(F115:F116)</f>
        <v>649.83000000000004</v>
      </c>
      <c r="G114" s="100"/>
      <c r="H114" s="80"/>
      <c r="I114" s="80">
        <v>327.60000000000002</v>
      </c>
      <c r="J114" s="80"/>
    </row>
    <row r="115" spans="2:10" s="40" customFormat="1" ht="30" customHeight="1" x14ac:dyDescent="0.25">
      <c r="B115" s="74"/>
      <c r="C115" s="75"/>
      <c r="D115" s="76">
        <v>3221</v>
      </c>
      <c r="E115" s="79" t="s">
        <v>91</v>
      </c>
      <c r="F115" s="80">
        <v>649.83000000000004</v>
      </c>
      <c r="G115" s="100"/>
      <c r="H115" s="80"/>
      <c r="I115" s="80">
        <v>327.60000000000002</v>
      </c>
      <c r="J115" s="80"/>
    </row>
    <row r="116" spans="2:10" s="40" customFormat="1" ht="30" customHeight="1" x14ac:dyDescent="0.25">
      <c r="B116" s="74"/>
      <c r="C116" s="75"/>
      <c r="D116" s="76">
        <v>3223</v>
      </c>
      <c r="E116" s="79" t="s">
        <v>161</v>
      </c>
      <c r="F116" s="80">
        <v>0</v>
      </c>
      <c r="G116" s="100"/>
      <c r="H116" s="80"/>
      <c r="I116" s="80">
        <v>0</v>
      </c>
      <c r="J116" s="80"/>
    </row>
    <row r="117" spans="2:10" s="40" customFormat="1" ht="30" customHeight="1" x14ac:dyDescent="0.25">
      <c r="B117" s="74"/>
      <c r="C117" s="75">
        <v>323</v>
      </c>
      <c r="D117" s="76"/>
      <c r="E117" s="79" t="s">
        <v>94</v>
      </c>
      <c r="F117" s="80">
        <f>SUM(F118:F124)</f>
        <v>9801.1000000000022</v>
      </c>
      <c r="G117" s="100"/>
      <c r="H117" s="80"/>
      <c r="I117" s="80">
        <v>9702.4699999999993</v>
      </c>
      <c r="J117" s="80"/>
    </row>
    <row r="118" spans="2:10" s="40" customFormat="1" ht="30" customHeight="1" x14ac:dyDescent="0.25">
      <c r="B118" s="74"/>
      <c r="C118" s="75"/>
      <c r="D118" s="76">
        <v>3231</v>
      </c>
      <c r="E118" s="79" t="s">
        <v>158</v>
      </c>
      <c r="F118" s="80">
        <v>265.42</v>
      </c>
      <c r="G118" s="100"/>
      <c r="H118" s="80"/>
      <c r="I118" s="80">
        <v>1366.63</v>
      </c>
      <c r="J118" s="80"/>
    </row>
    <row r="119" spans="2:10" s="40" customFormat="1" ht="30" customHeight="1" x14ac:dyDescent="0.25">
      <c r="B119" s="74"/>
      <c r="C119" s="75"/>
      <c r="D119" s="76">
        <v>3233</v>
      </c>
      <c r="E119" s="79" t="s">
        <v>97</v>
      </c>
      <c r="F119" s="80">
        <v>38.81</v>
      </c>
      <c r="G119" s="100"/>
      <c r="H119" s="80"/>
      <c r="I119" s="80">
        <v>0</v>
      </c>
      <c r="J119" s="80"/>
    </row>
    <row r="120" spans="2:10" s="40" customFormat="1" ht="30" customHeight="1" x14ac:dyDescent="0.25">
      <c r="B120" s="74"/>
      <c r="C120" s="75"/>
      <c r="D120" s="76">
        <v>3234</v>
      </c>
      <c r="E120" s="79" t="s">
        <v>98</v>
      </c>
      <c r="F120" s="80">
        <v>0</v>
      </c>
      <c r="G120" s="100"/>
      <c r="H120" s="80"/>
      <c r="I120" s="80">
        <v>0</v>
      </c>
      <c r="J120" s="80"/>
    </row>
    <row r="121" spans="2:10" s="40" customFormat="1" ht="30" customHeight="1" x14ac:dyDescent="0.25">
      <c r="B121" s="86"/>
      <c r="C121" s="87"/>
      <c r="D121" s="88">
        <v>3236</v>
      </c>
      <c r="E121" s="79" t="s">
        <v>99</v>
      </c>
      <c r="F121" s="80">
        <v>33.1</v>
      </c>
      <c r="G121" s="100"/>
      <c r="H121" s="80"/>
      <c r="I121" s="80">
        <v>0</v>
      </c>
      <c r="J121" s="80"/>
    </row>
    <row r="122" spans="2:10" s="40" customFormat="1" ht="30" customHeight="1" x14ac:dyDescent="0.25">
      <c r="B122" s="74"/>
      <c r="C122" s="75"/>
      <c r="D122" s="76">
        <v>3237</v>
      </c>
      <c r="E122" s="79" t="s">
        <v>100</v>
      </c>
      <c r="F122" s="80">
        <v>7998.89</v>
      </c>
      <c r="G122" s="100"/>
      <c r="H122" s="80"/>
      <c r="I122" s="80">
        <v>7089.75</v>
      </c>
      <c r="J122" s="80"/>
    </row>
    <row r="123" spans="2:10" s="40" customFormat="1" ht="30" customHeight="1" x14ac:dyDescent="0.25">
      <c r="B123" s="74"/>
      <c r="C123" s="75"/>
      <c r="D123" s="76">
        <v>3238</v>
      </c>
      <c r="E123" s="79" t="s">
        <v>101</v>
      </c>
      <c r="F123" s="80">
        <v>0</v>
      </c>
      <c r="G123" s="100"/>
      <c r="H123" s="80"/>
      <c r="I123" s="80">
        <v>136.79</v>
      </c>
      <c r="J123" s="80"/>
    </row>
    <row r="124" spans="2:10" s="40" customFormat="1" ht="30" customHeight="1" x14ac:dyDescent="0.25">
      <c r="B124" s="74"/>
      <c r="C124" s="75"/>
      <c r="D124" s="76">
        <v>3239</v>
      </c>
      <c r="E124" s="79" t="s">
        <v>102</v>
      </c>
      <c r="F124" s="80">
        <v>1464.88</v>
      </c>
      <c r="G124" s="100"/>
      <c r="H124" s="80"/>
      <c r="I124" s="80">
        <v>1109.3</v>
      </c>
      <c r="J124" s="80"/>
    </row>
    <row r="125" spans="2:10" s="40" customFormat="1" ht="30" customHeight="1" x14ac:dyDescent="0.25">
      <c r="B125" s="74"/>
      <c r="C125" s="75">
        <v>324</v>
      </c>
      <c r="D125" s="76"/>
      <c r="E125" s="79" t="s">
        <v>103</v>
      </c>
      <c r="F125" s="80">
        <v>0</v>
      </c>
      <c r="G125" s="100"/>
      <c r="H125" s="80"/>
      <c r="I125" s="80">
        <v>0</v>
      </c>
      <c r="J125" s="80"/>
    </row>
    <row r="126" spans="2:10" s="40" customFormat="1" ht="30" customHeight="1" x14ac:dyDescent="0.25">
      <c r="B126" s="74"/>
      <c r="C126" s="75"/>
      <c r="D126" s="76">
        <v>3241</v>
      </c>
      <c r="E126" s="79" t="s">
        <v>159</v>
      </c>
      <c r="F126" s="80">
        <v>0</v>
      </c>
      <c r="G126" s="100"/>
      <c r="H126" s="80"/>
      <c r="I126" s="80">
        <v>0</v>
      </c>
      <c r="J126" s="80"/>
    </row>
    <row r="127" spans="2:10" s="40" customFormat="1" ht="30" customHeight="1" x14ac:dyDescent="0.25">
      <c r="B127" s="74"/>
      <c r="C127" s="75">
        <v>329</v>
      </c>
      <c r="D127" s="76"/>
      <c r="E127" s="79" t="s">
        <v>105</v>
      </c>
      <c r="F127" s="80">
        <f>SUM(F128:F131)</f>
        <v>669.2</v>
      </c>
      <c r="G127" s="100"/>
      <c r="H127" s="80"/>
      <c r="I127" s="80">
        <v>662.5</v>
      </c>
      <c r="J127" s="80"/>
    </row>
    <row r="128" spans="2:10" s="40" customFormat="1" ht="30" customHeight="1" x14ac:dyDescent="0.25">
      <c r="B128" s="74"/>
      <c r="C128" s="75"/>
      <c r="D128" s="76">
        <v>3293</v>
      </c>
      <c r="E128" s="79" t="s">
        <v>106</v>
      </c>
      <c r="F128" s="80">
        <v>0</v>
      </c>
      <c r="G128" s="100"/>
      <c r="H128" s="80"/>
      <c r="I128" s="80">
        <v>0</v>
      </c>
      <c r="J128" s="80"/>
    </row>
    <row r="129" spans="2:10" s="40" customFormat="1" ht="30" customHeight="1" x14ac:dyDescent="0.25">
      <c r="B129" s="74"/>
      <c r="C129" s="75"/>
      <c r="D129" s="76">
        <v>3294</v>
      </c>
      <c r="E129" s="79" t="s">
        <v>107</v>
      </c>
      <c r="F129" s="80">
        <v>180</v>
      </c>
      <c r="G129" s="100"/>
      <c r="H129" s="80"/>
      <c r="I129" s="80">
        <v>80</v>
      </c>
      <c r="J129" s="80"/>
    </row>
    <row r="130" spans="2:10" s="40" customFormat="1" ht="30" customHeight="1" x14ac:dyDescent="0.25">
      <c r="B130" s="74"/>
      <c r="C130" s="75"/>
      <c r="D130" s="76">
        <v>3295</v>
      </c>
      <c r="E130" s="79" t="s">
        <v>108</v>
      </c>
      <c r="F130" s="80">
        <v>211.03</v>
      </c>
      <c r="G130" s="100"/>
      <c r="H130" s="80"/>
      <c r="I130" s="80">
        <v>0</v>
      </c>
      <c r="J130" s="80"/>
    </row>
    <row r="131" spans="2:10" s="40" customFormat="1" ht="30" customHeight="1" x14ac:dyDescent="0.25">
      <c r="B131" s="74"/>
      <c r="C131" s="75"/>
      <c r="D131" s="76">
        <v>3299</v>
      </c>
      <c r="E131" s="79" t="s">
        <v>105</v>
      </c>
      <c r="F131" s="80">
        <v>278.17</v>
      </c>
      <c r="G131" s="100"/>
      <c r="H131" s="80"/>
      <c r="I131" s="80">
        <v>582.5</v>
      </c>
      <c r="J131" s="80"/>
    </row>
    <row r="132" spans="2:10" s="40" customFormat="1" ht="30" customHeight="1" x14ac:dyDescent="0.25">
      <c r="B132" s="71"/>
      <c r="C132" s="72">
        <v>34</v>
      </c>
      <c r="D132" s="73"/>
      <c r="E132" s="79" t="s">
        <v>110</v>
      </c>
      <c r="F132" s="80">
        <v>871.89</v>
      </c>
      <c r="G132" s="100">
        <v>1000</v>
      </c>
      <c r="H132" s="80">
        <v>830</v>
      </c>
      <c r="I132" s="80">
        <v>793.11</v>
      </c>
      <c r="J132" s="80">
        <f>I132/H132*100</f>
        <v>95.555421686746982</v>
      </c>
    </row>
    <row r="133" spans="2:10" s="40" customFormat="1" ht="30" customHeight="1" x14ac:dyDescent="0.25">
      <c r="B133" s="74"/>
      <c r="C133" s="75">
        <v>343</v>
      </c>
      <c r="D133" s="76"/>
      <c r="E133" s="79" t="s">
        <v>111</v>
      </c>
      <c r="F133" s="80">
        <v>871.89</v>
      </c>
      <c r="G133" s="100"/>
      <c r="H133" s="80"/>
      <c r="I133" s="80">
        <v>793.11</v>
      </c>
      <c r="J133" s="80"/>
    </row>
    <row r="134" spans="2:10" s="40" customFormat="1" ht="30" customHeight="1" x14ac:dyDescent="0.25">
      <c r="B134" s="74"/>
      <c r="C134" s="75"/>
      <c r="D134" s="76">
        <v>3431</v>
      </c>
      <c r="E134" s="79" t="s">
        <v>118</v>
      </c>
      <c r="F134" s="80">
        <v>871.89</v>
      </c>
      <c r="G134" s="100"/>
      <c r="H134" s="80"/>
      <c r="I134" s="80">
        <v>791.88</v>
      </c>
      <c r="J134" s="80"/>
    </row>
    <row r="135" spans="2:10" s="40" customFormat="1" ht="30" customHeight="1" x14ac:dyDescent="0.25">
      <c r="B135" s="130"/>
      <c r="C135" s="131"/>
      <c r="D135" s="132">
        <v>3433</v>
      </c>
      <c r="E135" s="79" t="s">
        <v>214</v>
      </c>
      <c r="F135" s="80"/>
      <c r="G135" s="100"/>
      <c r="H135" s="80"/>
      <c r="I135" s="80">
        <v>1.23</v>
      </c>
      <c r="J135" s="80"/>
    </row>
    <row r="136" spans="2:10" s="40" customFormat="1" ht="30" customHeight="1" x14ac:dyDescent="0.25">
      <c r="B136" s="173" t="s">
        <v>146</v>
      </c>
      <c r="C136" s="174"/>
      <c r="D136" s="175"/>
      <c r="E136" s="84" t="s">
        <v>147</v>
      </c>
      <c r="F136" s="80">
        <v>884905.67</v>
      </c>
      <c r="G136" s="100">
        <v>961503</v>
      </c>
      <c r="H136" s="80">
        <v>1030500</v>
      </c>
      <c r="I136" s="80">
        <v>1022739.13</v>
      </c>
      <c r="J136" s="80">
        <f>I136/H136*100</f>
        <v>99.246883066472591</v>
      </c>
    </row>
    <row r="137" spans="2:10" s="40" customFormat="1" ht="30" customHeight="1" x14ac:dyDescent="0.25">
      <c r="B137" s="71">
        <v>3</v>
      </c>
      <c r="C137" s="72"/>
      <c r="D137" s="73"/>
      <c r="E137" s="79" t="s">
        <v>3</v>
      </c>
      <c r="F137" s="80">
        <f>SUM(F138+F146)</f>
        <v>884905.67</v>
      </c>
      <c r="G137" s="100">
        <f>G138+G146</f>
        <v>961503</v>
      </c>
      <c r="H137" s="80">
        <v>1030500</v>
      </c>
      <c r="I137" s="80">
        <v>1022739.13</v>
      </c>
      <c r="J137" s="80">
        <f>I137/H137*100</f>
        <v>99.246883066472591</v>
      </c>
    </row>
    <row r="138" spans="2:10" s="40" customFormat="1" ht="30" customHeight="1" x14ac:dyDescent="0.25">
      <c r="B138" s="71"/>
      <c r="C138" s="72">
        <v>31</v>
      </c>
      <c r="D138" s="73"/>
      <c r="E138" s="79" t="s">
        <v>4</v>
      </c>
      <c r="F138" s="80">
        <f>SUM(F139+F142+F144)</f>
        <v>829310.85000000009</v>
      </c>
      <c r="G138" s="100">
        <v>895800</v>
      </c>
      <c r="H138" s="80">
        <v>950000</v>
      </c>
      <c r="I138" s="80">
        <v>946931.97</v>
      </c>
      <c r="J138" s="80">
        <f>I138/H138*100</f>
        <v>99.677049473684207</v>
      </c>
    </row>
    <row r="139" spans="2:10" s="40" customFormat="1" ht="30" customHeight="1" x14ac:dyDescent="0.25">
      <c r="B139" s="74"/>
      <c r="C139" s="75">
        <v>311</v>
      </c>
      <c r="D139" s="76"/>
      <c r="E139" s="79" t="s">
        <v>24</v>
      </c>
      <c r="F139" s="80">
        <v>689922.16</v>
      </c>
      <c r="G139" s="100"/>
      <c r="H139" s="80"/>
      <c r="I139" s="80">
        <v>787618.55</v>
      </c>
      <c r="J139" s="80"/>
    </row>
    <row r="140" spans="2:10" s="40" customFormat="1" ht="30" customHeight="1" x14ac:dyDescent="0.25">
      <c r="B140" s="74"/>
      <c r="C140" s="75"/>
      <c r="D140" s="76">
        <v>3111</v>
      </c>
      <c r="E140" s="79" t="s">
        <v>25</v>
      </c>
      <c r="F140" s="80">
        <v>663075.77</v>
      </c>
      <c r="G140" s="100"/>
      <c r="H140" s="80"/>
      <c r="I140" s="80">
        <v>762804.16</v>
      </c>
      <c r="J140" s="80"/>
    </row>
    <row r="141" spans="2:10" s="40" customFormat="1" ht="30" customHeight="1" x14ac:dyDescent="0.25">
      <c r="B141" s="74"/>
      <c r="C141" s="75"/>
      <c r="D141" s="76">
        <v>3113</v>
      </c>
      <c r="E141" s="79" t="s">
        <v>80</v>
      </c>
      <c r="F141" s="80">
        <v>26846.39</v>
      </c>
      <c r="G141" s="100"/>
      <c r="H141" s="80"/>
      <c r="I141" s="80">
        <v>24814.39</v>
      </c>
      <c r="J141" s="80"/>
    </row>
    <row r="142" spans="2:10" s="40" customFormat="1" ht="30" customHeight="1" x14ac:dyDescent="0.25">
      <c r="B142" s="74"/>
      <c r="C142" s="75">
        <v>312</v>
      </c>
      <c r="D142" s="76"/>
      <c r="E142" s="79" t="s">
        <v>81</v>
      </c>
      <c r="F142" s="80">
        <v>25259.88</v>
      </c>
      <c r="G142" s="100"/>
      <c r="H142" s="80"/>
      <c r="I142" s="80">
        <v>29423.16</v>
      </c>
      <c r="J142" s="80"/>
    </row>
    <row r="143" spans="2:10" s="40" customFormat="1" ht="30" customHeight="1" x14ac:dyDescent="0.25">
      <c r="B143" s="74"/>
      <c r="C143" s="75"/>
      <c r="D143" s="76">
        <v>3121</v>
      </c>
      <c r="E143" s="79" t="s">
        <v>81</v>
      </c>
      <c r="F143" s="80">
        <v>25259.88</v>
      </c>
      <c r="G143" s="100"/>
      <c r="H143" s="80"/>
      <c r="I143" s="80">
        <v>29423.16</v>
      </c>
      <c r="J143" s="80"/>
    </row>
    <row r="144" spans="2:10" s="40" customFormat="1" ht="30" customHeight="1" x14ac:dyDescent="0.25">
      <c r="B144" s="74"/>
      <c r="C144" s="75">
        <v>313</v>
      </c>
      <c r="D144" s="76"/>
      <c r="E144" s="79" t="s">
        <v>82</v>
      </c>
      <c r="F144" s="80">
        <v>114128.81</v>
      </c>
      <c r="G144" s="100"/>
      <c r="H144" s="80"/>
      <c r="I144" s="80">
        <v>129890.26</v>
      </c>
      <c r="J144" s="80"/>
    </row>
    <row r="145" spans="2:10" s="40" customFormat="1" ht="30" customHeight="1" x14ac:dyDescent="0.25">
      <c r="B145" s="74"/>
      <c r="C145" s="75"/>
      <c r="D145" s="76">
        <v>3132</v>
      </c>
      <c r="E145" s="79" t="s">
        <v>83</v>
      </c>
      <c r="F145" s="80">
        <v>114128.81</v>
      </c>
      <c r="G145" s="100"/>
      <c r="H145" s="80"/>
      <c r="I145" s="80">
        <v>129890.26</v>
      </c>
      <c r="J145" s="80"/>
    </row>
    <row r="146" spans="2:10" s="40" customFormat="1" ht="30" customHeight="1" x14ac:dyDescent="0.25">
      <c r="B146" s="71"/>
      <c r="C146" s="72">
        <v>32</v>
      </c>
      <c r="D146" s="73"/>
      <c r="E146" s="79" t="s">
        <v>12</v>
      </c>
      <c r="F146" s="80">
        <f>SUM(F147+F149+F151)</f>
        <v>55594.82</v>
      </c>
      <c r="G146" s="100">
        <v>65703</v>
      </c>
      <c r="H146" s="80">
        <v>80500</v>
      </c>
      <c r="I146" s="80">
        <v>75807.16</v>
      </c>
      <c r="J146" s="80">
        <f>I146/H146*100</f>
        <v>94.17038509316771</v>
      </c>
    </row>
    <row r="147" spans="2:10" s="40" customFormat="1" ht="30" customHeight="1" x14ac:dyDescent="0.25">
      <c r="B147" s="74"/>
      <c r="C147" s="75">
        <v>321</v>
      </c>
      <c r="D147" s="76"/>
      <c r="E147" s="79" t="s">
        <v>26</v>
      </c>
      <c r="F147" s="80">
        <v>21235.02</v>
      </c>
      <c r="G147" s="100"/>
      <c r="H147" s="80"/>
      <c r="I147" s="80">
        <v>20569.11</v>
      </c>
      <c r="J147" s="80"/>
    </row>
    <row r="148" spans="2:10" s="40" customFormat="1" ht="30" customHeight="1" x14ac:dyDescent="0.25">
      <c r="B148" s="74"/>
      <c r="C148" s="75"/>
      <c r="D148" s="76">
        <v>3212</v>
      </c>
      <c r="E148" s="79" t="s">
        <v>163</v>
      </c>
      <c r="F148" s="80">
        <v>21235.02</v>
      </c>
      <c r="G148" s="100"/>
      <c r="H148" s="80"/>
      <c r="I148" s="80">
        <v>20569.11</v>
      </c>
      <c r="J148" s="80"/>
    </row>
    <row r="149" spans="2:10" s="40" customFormat="1" ht="30" customHeight="1" x14ac:dyDescent="0.25">
      <c r="B149" s="74"/>
      <c r="C149" s="75">
        <v>323</v>
      </c>
      <c r="D149" s="76"/>
      <c r="E149" s="79" t="s">
        <v>94</v>
      </c>
      <c r="F149" s="80">
        <v>32371.8</v>
      </c>
      <c r="G149" s="100"/>
      <c r="H149" s="80"/>
      <c r="I149" s="80">
        <v>52742.05</v>
      </c>
      <c r="J149" s="80"/>
    </row>
    <row r="150" spans="2:10" s="40" customFormat="1" ht="30" customHeight="1" x14ac:dyDescent="0.25">
      <c r="B150" s="74"/>
      <c r="C150" s="75"/>
      <c r="D150" s="76">
        <v>3237</v>
      </c>
      <c r="E150" s="79" t="s">
        <v>100</v>
      </c>
      <c r="F150" s="80">
        <v>32371.8</v>
      </c>
      <c r="G150" s="100"/>
      <c r="H150" s="80"/>
      <c r="I150" s="80">
        <v>52742.05</v>
      </c>
      <c r="J150" s="80"/>
    </row>
    <row r="151" spans="2:10" s="40" customFormat="1" ht="30" customHeight="1" x14ac:dyDescent="0.25">
      <c r="B151" s="74"/>
      <c r="C151" s="75">
        <v>329</v>
      </c>
      <c r="D151" s="76"/>
      <c r="E151" s="79" t="s">
        <v>105</v>
      </c>
      <c r="F151" s="80">
        <v>1988</v>
      </c>
      <c r="G151" s="100"/>
      <c r="H151" s="80"/>
      <c r="I151" s="80">
        <v>2496</v>
      </c>
      <c r="J151" s="80"/>
    </row>
    <row r="152" spans="2:10" s="40" customFormat="1" ht="30" customHeight="1" x14ac:dyDescent="0.25">
      <c r="B152" s="74"/>
      <c r="C152" s="75"/>
      <c r="D152" s="76">
        <v>3295</v>
      </c>
      <c r="E152" s="79" t="s">
        <v>108</v>
      </c>
      <c r="F152" s="80">
        <v>1988</v>
      </c>
      <c r="G152" s="100"/>
      <c r="H152" s="80"/>
      <c r="I152" s="80">
        <v>2496</v>
      </c>
      <c r="J152" s="80"/>
    </row>
    <row r="153" spans="2:10" s="40" customFormat="1" ht="30" customHeight="1" x14ac:dyDescent="0.25">
      <c r="B153" s="173" t="s">
        <v>146</v>
      </c>
      <c r="C153" s="174"/>
      <c r="D153" s="175"/>
      <c r="E153" s="84" t="s">
        <v>148</v>
      </c>
      <c r="F153" s="80">
        <v>0</v>
      </c>
      <c r="G153" s="100"/>
      <c r="H153" s="80"/>
      <c r="I153" s="80">
        <v>0</v>
      </c>
      <c r="J153" s="80"/>
    </row>
    <row r="154" spans="2:10" s="40" customFormat="1" ht="30" customHeight="1" x14ac:dyDescent="0.25">
      <c r="B154" s="71">
        <v>3</v>
      </c>
      <c r="C154" s="72"/>
      <c r="D154" s="73"/>
      <c r="E154" s="79" t="s">
        <v>3</v>
      </c>
      <c r="F154" s="80">
        <v>0</v>
      </c>
      <c r="G154" s="100"/>
      <c r="H154" s="80"/>
      <c r="I154" s="80">
        <v>0</v>
      </c>
      <c r="J154" s="80"/>
    </row>
    <row r="155" spans="2:10" s="40" customFormat="1" ht="30" customHeight="1" x14ac:dyDescent="0.25">
      <c r="B155" s="71"/>
      <c r="C155" s="72">
        <v>31</v>
      </c>
      <c r="D155" s="73"/>
      <c r="E155" s="79" t="s">
        <v>4</v>
      </c>
      <c r="F155" s="80">
        <v>0</v>
      </c>
      <c r="G155" s="100"/>
      <c r="H155" s="80"/>
      <c r="I155" s="80">
        <v>0</v>
      </c>
      <c r="J155" s="80"/>
    </row>
    <row r="156" spans="2:10" s="40" customFormat="1" ht="30" customHeight="1" x14ac:dyDescent="0.25">
      <c r="B156" s="74"/>
      <c r="C156" s="75">
        <v>311</v>
      </c>
      <c r="D156" s="76"/>
      <c r="E156" s="79" t="s">
        <v>24</v>
      </c>
      <c r="F156" s="80">
        <v>0</v>
      </c>
      <c r="G156" s="100"/>
      <c r="H156" s="80"/>
      <c r="I156" s="80">
        <v>0</v>
      </c>
      <c r="J156" s="80"/>
    </row>
    <row r="157" spans="2:10" s="40" customFormat="1" ht="30" customHeight="1" x14ac:dyDescent="0.25">
      <c r="B157" s="74"/>
      <c r="C157" s="75"/>
      <c r="D157" s="76">
        <v>3111</v>
      </c>
      <c r="E157" s="79" t="s">
        <v>25</v>
      </c>
      <c r="F157" s="80">
        <v>0</v>
      </c>
      <c r="G157" s="100"/>
      <c r="H157" s="80"/>
      <c r="I157" s="80">
        <v>0</v>
      </c>
      <c r="J157" s="80"/>
    </row>
    <row r="158" spans="2:10" s="40" customFormat="1" ht="30" customHeight="1" x14ac:dyDescent="0.25">
      <c r="B158" s="74"/>
      <c r="C158" s="75">
        <v>313</v>
      </c>
      <c r="D158" s="76"/>
      <c r="E158" s="79" t="s">
        <v>82</v>
      </c>
      <c r="F158" s="80">
        <v>0</v>
      </c>
      <c r="G158" s="100"/>
      <c r="H158" s="80"/>
      <c r="I158" s="80">
        <v>0</v>
      </c>
      <c r="J158" s="80"/>
    </row>
    <row r="159" spans="2:10" s="40" customFormat="1" ht="30" customHeight="1" x14ac:dyDescent="0.25">
      <c r="B159" s="74"/>
      <c r="C159" s="75"/>
      <c r="D159" s="76">
        <v>3132</v>
      </c>
      <c r="E159" s="79" t="s">
        <v>83</v>
      </c>
      <c r="F159" s="80">
        <v>0</v>
      </c>
      <c r="G159" s="100"/>
      <c r="H159" s="80"/>
      <c r="I159" s="80">
        <v>0</v>
      </c>
      <c r="J159" s="80"/>
    </row>
    <row r="160" spans="2:10" s="40" customFormat="1" ht="30" customHeight="1" x14ac:dyDescent="0.25">
      <c r="B160" s="173" t="s">
        <v>137</v>
      </c>
      <c r="C160" s="174"/>
      <c r="D160" s="175"/>
      <c r="E160" s="84" t="s">
        <v>139</v>
      </c>
      <c r="F160" s="80">
        <v>350</v>
      </c>
      <c r="G160" s="100"/>
      <c r="H160" s="80"/>
      <c r="I160" s="80">
        <v>0</v>
      </c>
      <c r="J160" s="80"/>
    </row>
    <row r="161" spans="2:10" s="40" customFormat="1" ht="30" customHeight="1" x14ac:dyDescent="0.25">
      <c r="B161" s="71">
        <v>3</v>
      </c>
      <c r="C161" s="72"/>
      <c r="D161" s="73"/>
      <c r="E161" s="79" t="s">
        <v>3</v>
      </c>
      <c r="F161" s="80">
        <v>350</v>
      </c>
      <c r="G161" s="100"/>
      <c r="H161" s="80"/>
      <c r="I161" s="80">
        <v>0</v>
      </c>
      <c r="J161" s="80"/>
    </row>
    <row r="162" spans="2:10" s="40" customFormat="1" ht="30" customHeight="1" x14ac:dyDescent="0.25">
      <c r="B162" s="71"/>
      <c r="C162" s="72">
        <v>32</v>
      </c>
      <c r="D162" s="73"/>
      <c r="E162" s="79" t="s">
        <v>12</v>
      </c>
      <c r="F162" s="80">
        <v>350</v>
      </c>
      <c r="G162" s="100"/>
      <c r="H162" s="80"/>
      <c r="I162" s="80">
        <v>0</v>
      </c>
      <c r="J162" s="80"/>
    </row>
    <row r="163" spans="2:10" s="40" customFormat="1" ht="30" customHeight="1" x14ac:dyDescent="0.25">
      <c r="B163" s="110"/>
      <c r="C163" s="111">
        <v>323</v>
      </c>
      <c r="D163" s="112"/>
      <c r="E163" s="83" t="s">
        <v>94</v>
      </c>
      <c r="F163" s="80">
        <v>350</v>
      </c>
      <c r="G163" s="100"/>
      <c r="H163" s="80"/>
      <c r="I163" s="80">
        <v>0</v>
      </c>
      <c r="J163" s="80"/>
    </row>
    <row r="164" spans="2:10" s="40" customFormat="1" ht="30" customHeight="1" x14ac:dyDescent="0.25">
      <c r="B164" s="110"/>
      <c r="C164" s="111"/>
      <c r="D164" s="112">
        <v>3237</v>
      </c>
      <c r="E164" s="83" t="s">
        <v>100</v>
      </c>
      <c r="F164" s="80">
        <v>350</v>
      </c>
      <c r="G164" s="100"/>
      <c r="H164" s="80"/>
      <c r="I164" s="80">
        <v>0</v>
      </c>
      <c r="J164" s="80"/>
    </row>
    <row r="165" spans="2:10" s="40" customFormat="1" ht="30" customHeight="1" x14ac:dyDescent="0.25">
      <c r="B165" s="173" t="s">
        <v>151</v>
      </c>
      <c r="C165" s="174"/>
      <c r="D165" s="175"/>
      <c r="E165" s="106" t="s">
        <v>152</v>
      </c>
      <c r="F165" s="82">
        <f>SUM(F166+F182+F191)</f>
        <v>19148.93</v>
      </c>
      <c r="G165" s="99">
        <v>20000</v>
      </c>
      <c r="H165" s="82">
        <v>27347.81</v>
      </c>
      <c r="I165" s="82">
        <f>I166+I182+I191</f>
        <v>19315.63</v>
      </c>
      <c r="J165" s="82">
        <f>I165/H165*100</f>
        <v>70.629531212919801</v>
      </c>
    </row>
    <row r="166" spans="2:10" s="40" customFormat="1" ht="30" customHeight="1" x14ac:dyDescent="0.25">
      <c r="B166" s="173" t="s">
        <v>138</v>
      </c>
      <c r="C166" s="174"/>
      <c r="D166" s="175"/>
      <c r="E166" s="84" t="s">
        <v>136</v>
      </c>
      <c r="F166" s="80">
        <f>SUM(F167+F176)</f>
        <v>12524.39</v>
      </c>
      <c r="G166" s="100">
        <v>20000</v>
      </c>
      <c r="H166" s="80">
        <v>19770</v>
      </c>
      <c r="I166" s="80">
        <v>11287.82</v>
      </c>
      <c r="J166" s="80">
        <f>I166/H166*100</f>
        <v>57.09570055639859</v>
      </c>
    </row>
    <row r="167" spans="2:10" s="40" customFormat="1" ht="30" customHeight="1" x14ac:dyDescent="0.25">
      <c r="B167" s="176">
        <v>3</v>
      </c>
      <c r="C167" s="177"/>
      <c r="D167" s="178"/>
      <c r="E167" s="79" t="s">
        <v>3</v>
      </c>
      <c r="F167" s="80">
        <v>2184.1799999999998</v>
      </c>
      <c r="G167" s="100">
        <v>5000</v>
      </c>
      <c r="H167" s="80">
        <v>7135</v>
      </c>
      <c r="I167" s="80">
        <v>2864.25</v>
      </c>
      <c r="J167" s="80">
        <f>I167/H167*100</f>
        <v>40.143658023826205</v>
      </c>
    </row>
    <row r="168" spans="2:10" s="40" customFormat="1" ht="30" customHeight="1" x14ac:dyDescent="0.25">
      <c r="B168" s="71"/>
      <c r="C168" s="72">
        <v>32</v>
      </c>
      <c r="D168" s="73"/>
      <c r="E168" s="79" t="s">
        <v>12</v>
      </c>
      <c r="F168" s="80">
        <f>SUM(F169+F173)</f>
        <v>2184.1799999999998</v>
      </c>
      <c r="G168" s="100">
        <v>5000</v>
      </c>
      <c r="H168" s="80">
        <v>7135</v>
      </c>
      <c r="I168" s="80">
        <v>2864.25</v>
      </c>
      <c r="J168" s="80">
        <f>I168/H168*100</f>
        <v>40.143658023826205</v>
      </c>
    </row>
    <row r="169" spans="2:10" s="40" customFormat="1" ht="30" customHeight="1" x14ac:dyDescent="0.25">
      <c r="B169" s="74"/>
      <c r="C169" s="75">
        <v>322</v>
      </c>
      <c r="D169" s="76"/>
      <c r="E169" s="79" t="s">
        <v>164</v>
      </c>
      <c r="F169" s="80">
        <v>1552.31</v>
      </c>
      <c r="G169" s="100"/>
      <c r="H169" s="80"/>
      <c r="I169" s="80">
        <v>2864.25</v>
      </c>
      <c r="J169" s="80"/>
    </row>
    <row r="170" spans="2:10" s="40" customFormat="1" ht="30" customHeight="1" x14ac:dyDescent="0.25">
      <c r="B170" s="74"/>
      <c r="C170" s="75"/>
      <c r="D170" s="76">
        <v>3222</v>
      </c>
      <c r="E170" s="79" t="s">
        <v>92</v>
      </c>
      <c r="F170" s="80">
        <v>0</v>
      </c>
      <c r="G170" s="100"/>
      <c r="H170" s="80"/>
      <c r="I170" s="80">
        <v>0</v>
      </c>
      <c r="J170" s="80"/>
    </row>
    <row r="171" spans="2:10" s="40" customFormat="1" ht="30" customHeight="1" x14ac:dyDescent="0.25">
      <c r="B171" s="74"/>
      <c r="C171" s="75"/>
      <c r="D171" s="76">
        <v>3224</v>
      </c>
      <c r="E171" s="79" t="s">
        <v>162</v>
      </c>
      <c r="F171" s="80">
        <v>0</v>
      </c>
      <c r="G171" s="100"/>
      <c r="H171" s="80"/>
      <c r="I171" s="80">
        <v>221.07</v>
      </c>
      <c r="J171" s="80"/>
    </row>
    <row r="172" spans="2:10" s="40" customFormat="1" ht="30" customHeight="1" x14ac:dyDescent="0.25">
      <c r="B172" s="74"/>
      <c r="C172" s="75"/>
      <c r="D172" s="76">
        <v>3225</v>
      </c>
      <c r="E172" s="79" t="s">
        <v>165</v>
      </c>
      <c r="F172" s="80">
        <v>1552.31</v>
      </c>
      <c r="G172" s="100"/>
      <c r="H172" s="80"/>
      <c r="I172" s="80">
        <v>2643.18</v>
      </c>
      <c r="J172" s="80"/>
    </row>
    <row r="173" spans="2:10" s="40" customFormat="1" ht="30" customHeight="1" x14ac:dyDescent="0.25">
      <c r="B173" s="86"/>
      <c r="C173" s="87">
        <v>323</v>
      </c>
      <c r="D173" s="88"/>
      <c r="E173" s="79" t="s">
        <v>94</v>
      </c>
      <c r="F173" s="80">
        <f>SUM(F174:F175)</f>
        <v>631.87</v>
      </c>
      <c r="G173" s="100"/>
      <c r="H173" s="80"/>
      <c r="I173" s="80">
        <v>0</v>
      </c>
      <c r="J173" s="80"/>
    </row>
    <row r="174" spans="2:10" s="40" customFormat="1" ht="30" customHeight="1" x14ac:dyDescent="0.25">
      <c r="B174" s="74"/>
      <c r="C174" s="75"/>
      <c r="D174" s="76">
        <v>3232</v>
      </c>
      <c r="E174" s="79" t="s">
        <v>96</v>
      </c>
      <c r="F174" s="80">
        <v>300.45</v>
      </c>
      <c r="G174" s="100"/>
      <c r="H174" s="80"/>
      <c r="I174" s="80">
        <v>0</v>
      </c>
      <c r="J174" s="80"/>
    </row>
    <row r="175" spans="2:10" s="40" customFormat="1" ht="30" customHeight="1" x14ac:dyDescent="0.25">
      <c r="B175" s="110"/>
      <c r="C175" s="111"/>
      <c r="D175" s="112">
        <v>3237</v>
      </c>
      <c r="E175" s="79" t="s">
        <v>100</v>
      </c>
      <c r="F175" s="80">
        <v>331.42</v>
      </c>
      <c r="G175" s="100"/>
      <c r="H175" s="80"/>
      <c r="I175" s="80">
        <v>0</v>
      </c>
      <c r="J175" s="80"/>
    </row>
    <row r="176" spans="2:10" s="40" customFormat="1" ht="30" customHeight="1" x14ac:dyDescent="0.25">
      <c r="B176" s="176">
        <v>4</v>
      </c>
      <c r="C176" s="177"/>
      <c r="D176" s="178"/>
      <c r="E176" s="79" t="s">
        <v>5</v>
      </c>
      <c r="F176" s="80">
        <v>10340.209999999999</v>
      </c>
      <c r="G176" s="100">
        <v>15000</v>
      </c>
      <c r="H176" s="80">
        <v>12635</v>
      </c>
      <c r="I176" s="80">
        <v>8423.57</v>
      </c>
      <c r="J176" s="80">
        <f>I176/H176*100</f>
        <v>66.66853977047883</v>
      </c>
    </row>
    <row r="177" spans="2:10" s="40" customFormat="1" ht="30" customHeight="1" x14ac:dyDescent="0.25">
      <c r="B177" s="71"/>
      <c r="C177" s="72">
        <v>42</v>
      </c>
      <c r="D177" s="73"/>
      <c r="E177" s="79" t="s">
        <v>113</v>
      </c>
      <c r="F177" s="80">
        <f>F181</f>
        <v>10340.209999999999</v>
      </c>
      <c r="G177" s="100">
        <v>15000</v>
      </c>
      <c r="H177" s="80">
        <v>12635</v>
      </c>
      <c r="I177" s="80">
        <v>8423.57</v>
      </c>
      <c r="J177" s="80">
        <f>I177/H177*100</f>
        <v>66.66853977047883</v>
      </c>
    </row>
    <row r="178" spans="2:10" s="40" customFormat="1" ht="30" customHeight="1" x14ac:dyDescent="0.25">
      <c r="B178" s="74"/>
      <c r="C178" s="75">
        <v>422</v>
      </c>
      <c r="D178" s="76"/>
      <c r="E178" s="79" t="s">
        <v>114</v>
      </c>
      <c r="F178" s="80">
        <v>0</v>
      </c>
      <c r="G178" s="100"/>
      <c r="H178" s="80"/>
      <c r="I178" s="80">
        <v>8423.57</v>
      </c>
      <c r="J178" s="80"/>
    </row>
    <row r="179" spans="2:10" s="40" customFormat="1" ht="30" customHeight="1" x14ac:dyDescent="0.25">
      <c r="B179" s="74"/>
      <c r="C179" s="75"/>
      <c r="D179" s="76">
        <v>4221</v>
      </c>
      <c r="E179" s="79" t="s">
        <v>166</v>
      </c>
      <c r="F179" s="80">
        <v>0</v>
      </c>
      <c r="G179" s="100"/>
      <c r="H179" s="80"/>
      <c r="I179" s="80">
        <v>0</v>
      </c>
      <c r="J179" s="80"/>
    </row>
    <row r="180" spans="2:10" s="40" customFormat="1" ht="30" customHeight="1" x14ac:dyDescent="0.25">
      <c r="B180" s="74"/>
      <c r="C180" s="75"/>
      <c r="D180" s="76">
        <v>4223</v>
      </c>
      <c r="E180" s="79" t="s">
        <v>116</v>
      </c>
      <c r="F180" s="80">
        <v>0</v>
      </c>
      <c r="G180" s="100"/>
      <c r="H180" s="80"/>
      <c r="I180" s="80">
        <v>0</v>
      </c>
      <c r="J180" s="80"/>
    </row>
    <row r="181" spans="2:10" s="40" customFormat="1" ht="30" customHeight="1" x14ac:dyDescent="0.25">
      <c r="B181" s="74"/>
      <c r="C181" s="75"/>
      <c r="D181" s="76">
        <v>4226</v>
      </c>
      <c r="E181" s="79" t="s">
        <v>167</v>
      </c>
      <c r="F181" s="80">
        <v>10340.209999999999</v>
      </c>
      <c r="G181" s="100"/>
      <c r="H181" s="80"/>
      <c r="I181" s="80">
        <v>8423.57</v>
      </c>
      <c r="J181" s="80"/>
    </row>
    <row r="182" spans="2:10" s="40" customFormat="1" ht="30" customHeight="1" x14ac:dyDescent="0.25">
      <c r="B182" s="173" t="s">
        <v>138</v>
      </c>
      <c r="C182" s="174"/>
      <c r="D182" s="175"/>
      <c r="E182" s="85" t="s">
        <v>153</v>
      </c>
      <c r="F182" s="80">
        <v>6424.54</v>
      </c>
      <c r="G182" s="100"/>
      <c r="H182" s="80">
        <v>7177.81</v>
      </c>
      <c r="I182" s="80">
        <v>7177.81</v>
      </c>
      <c r="J182" s="80">
        <f>I182/H182*100</f>
        <v>100</v>
      </c>
    </row>
    <row r="183" spans="2:10" s="40" customFormat="1" ht="30" customHeight="1" x14ac:dyDescent="0.25">
      <c r="B183" s="176">
        <v>3</v>
      </c>
      <c r="C183" s="177"/>
      <c r="D183" s="178"/>
      <c r="E183" s="79" t="s">
        <v>3</v>
      </c>
      <c r="F183" s="80">
        <v>0</v>
      </c>
      <c r="G183" s="100"/>
      <c r="H183" s="80"/>
      <c r="I183" s="80">
        <v>0</v>
      </c>
      <c r="J183" s="80"/>
    </row>
    <row r="184" spans="2:10" s="40" customFormat="1" ht="30" customHeight="1" x14ac:dyDescent="0.25">
      <c r="B184" s="71"/>
      <c r="C184" s="72">
        <v>32</v>
      </c>
      <c r="D184" s="73"/>
      <c r="E184" s="79" t="s">
        <v>12</v>
      </c>
      <c r="F184" s="80">
        <v>0</v>
      </c>
      <c r="G184" s="100"/>
      <c r="H184" s="80"/>
      <c r="I184" s="80">
        <v>0</v>
      </c>
      <c r="J184" s="80"/>
    </row>
    <row r="185" spans="2:10" s="40" customFormat="1" ht="30" customHeight="1" x14ac:dyDescent="0.25">
      <c r="B185" s="74"/>
      <c r="C185" s="75">
        <v>323</v>
      </c>
      <c r="D185" s="76"/>
      <c r="E185" s="79" t="s">
        <v>94</v>
      </c>
      <c r="F185" s="80">
        <v>0</v>
      </c>
      <c r="G185" s="100"/>
      <c r="H185" s="80"/>
      <c r="I185" s="80">
        <v>0</v>
      </c>
      <c r="J185" s="80"/>
    </row>
    <row r="186" spans="2:10" s="40" customFormat="1" ht="30" customHeight="1" x14ac:dyDescent="0.25">
      <c r="B186" s="74"/>
      <c r="C186" s="75"/>
      <c r="D186" s="76">
        <v>3232</v>
      </c>
      <c r="E186" s="79" t="s">
        <v>96</v>
      </c>
      <c r="F186" s="80">
        <v>0</v>
      </c>
      <c r="G186" s="100"/>
      <c r="H186" s="80"/>
      <c r="I186" s="80">
        <v>0</v>
      </c>
      <c r="J186" s="80"/>
    </row>
    <row r="187" spans="2:10" s="40" customFormat="1" ht="30" customHeight="1" x14ac:dyDescent="0.25">
      <c r="B187" s="176">
        <v>4</v>
      </c>
      <c r="C187" s="177"/>
      <c r="D187" s="178"/>
      <c r="E187" s="79" t="s">
        <v>5</v>
      </c>
      <c r="F187" s="80">
        <v>6424.54</v>
      </c>
      <c r="G187" s="100"/>
      <c r="H187" s="80">
        <v>7177.81</v>
      </c>
      <c r="I187" s="80">
        <v>7177.81</v>
      </c>
      <c r="J187" s="80">
        <f>I187/H187*100</f>
        <v>100</v>
      </c>
    </row>
    <row r="188" spans="2:10" s="40" customFormat="1" ht="30" customHeight="1" x14ac:dyDescent="0.25">
      <c r="B188" s="74"/>
      <c r="C188" s="75">
        <v>42</v>
      </c>
      <c r="D188" s="76"/>
      <c r="E188" s="79" t="s">
        <v>113</v>
      </c>
      <c r="F188" s="80">
        <v>6424.54</v>
      </c>
      <c r="G188" s="100"/>
      <c r="H188" s="80">
        <v>7177.81</v>
      </c>
      <c r="I188" s="80">
        <v>7177.81</v>
      </c>
      <c r="J188" s="80">
        <f>I188/H188*100</f>
        <v>100</v>
      </c>
    </row>
    <row r="189" spans="2:10" s="40" customFormat="1" ht="30" customHeight="1" x14ac:dyDescent="0.25">
      <c r="B189" s="74"/>
      <c r="C189" s="75">
        <v>422</v>
      </c>
      <c r="D189" s="76"/>
      <c r="E189" s="79" t="s">
        <v>114</v>
      </c>
      <c r="F189" s="80">
        <v>6424.54</v>
      </c>
      <c r="G189" s="100"/>
      <c r="H189" s="80"/>
      <c r="I189" s="80">
        <v>7177.81</v>
      </c>
      <c r="J189" s="80"/>
    </row>
    <row r="190" spans="2:10" s="40" customFormat="1" ht="30" customHeight="1" x14ac:dyDescent="0.25">
      <c r="B190" s="74"/>
      <c r="C190" s="75"/>
      <c r="D190" s="76">
        <v>4226</v>
      </c>
      <c r="E190" s="79" t="s">
        <v>167</v>
      </c>
      <c r="F190" s="80">
        <v>6424.54</v>
      </c>
      <c r="G190" s="100"/>
      <c r="H190" s="80"/>
      <c r="I190" s="80">
        <v>7177.81</v>
      </c>
      <c r="J190" s="80"/>
    </row>
    <row r="191" spans="2:10" s="40" customFormat="1" ht="30" customHeight="1" x14ac:dyDescent="0.25">
      <c r="B191" s="173" t="s">
        <v>137</v>
      </c>
      <c r="C191" s="174"/>
      <c r="D191" s="175"/>
      <c r="E191" s="84" t="s">
        <v>139</v>
      </c>
      <c r="F191" s="100">
        <v>200</v>
      </c>
      <c r="G191" s="100"/>
      <c r="H191" s="80">
        <v>400</v>
      </c>
      <c r="I191" s="80">
        <v>850</v>
      </c>
      <c r="J191" s="80">
        <f>I191/H191*100</f>
        <v>212.5</v>
      </c>
    </row>
    <row r="192" spans="2:10" s="40" customFormat="1" ht="30" customHeight="1" x14ac:dyDescent="0.25">
      <c r="B192" s="176">
        <v>4</v>
      </c>
      <c r="C192" s="177"/>
      <c r="D192" s="178"/>
      <c r="E192" s="79" t="s">
        <v>5</v>
      </c>
      <c r="F192" s="100">
        <v>200</v>
      </c>
      <c r="G192" s="100"/>
      <c r="H192" s="80">
        <v>400</v>
      </c>
      <c r="I192" s="80">
        <v>850</v>
      </c>
      <c r="J192" s="80">
        <f>I192/H192*100</f>
        <v>212.5</v>
      </c>
    </row>
    <row r="193" spans="1:11" s="40" customFormat="1" ht="30" customHeight="1" x14ac:dyDescent="0.25">
      <c r="B193" s="74"/>
      <c r="C193" s="75">
        <v>42</v>
      </c>
      <c r="D193" s="76"/>
      <c r="E193" s="79" t="s">
        <v>113</v>
      </c>
      <c r="F193" s="100">
        <v>200</v>
      </c>
      <c r="G193" s="100"/>
      <c r="H193" s="80">
        <v>400</v>
      </c>
      <c r="I193" s="80">
        <v>850</v>
      </c>
      <c r="J193" s="80">
        <f>I193/H193*100</f>
        <v>212.5</v>
      </c>
    </row>
    <row r="194" spans="1:11" s="40" customFormat="1" ht="30" customHeight="1" x14ac:dyDescent="0.25">
      <c r="B194" s="74"/>
      <c r="C194" s="75">
        <v>422</v>
      </c>
      <c r="D194" s="76"/>
      <c r="E194" s="83" t="s">
        <v>114</v>
      </c>
      <c r="F194" s="100">
        <v>200</v>
      </c>
      <c r="G194" s="100"/>
      <c r="H194" s="80"/>
      <c r="I194" s="80">
        <v>850</v>
      </c>
      <c r="J194" s="80"/>
    </row>
    <row r="195" spans="1:11" s="40" customFormat="1" ht="30" customHeight="1" x14ac:dyDescent="0.25">
      <c r="B195" s="74"/>
      <c r="C195" s="75"/>
      <c r="D195" s="76">
        <v>4226</v>
      </c>
      <c r="E195" s="83" t="s">
        <v>167</v>
      </c>
      <c r="F195" s="100">
        <v>200</v>
      </c>
      <c r="G195" s="100"/>
      <c r="H195" s="80"/>
      <c r="I195" s="80">
        <v>850</v>
      </c>
      <c r="J195" s="80"/>
    </row>
    <row r="196" spans="1:11" s="40" customFormat="1" ht="30" customHeight="1" x14ac:dyDescent="0.25">
      <c r="B196" s="173" t="s">
        <v>154</v>
      </c>
      <c r="C196" s="174"/>
      <c r="D196" s="175"/>
      <c r="E196" s="81" t="s">
        <v>155</v>
      </c>
      <c r="F196" s="82">
        <v>2861.57</v>
      </c>
      <c r="G196" s="99"/>
      <c r="H196" s="82"/>
      <c r="I196" s="82">
        <v>0</v>
      </c>
      <c r="J196" s="82"/>
    </row>
    <row r="197" spans="1:11" s="40" customFormat="1" ht="30" customHeight="1" x14ac:dyDescent="0.25">
      <c r="B197" s="173" t="s">
        <v>146</v>
      </c>
      <c r="C197" s="174"/>
      <c r="D197" s="175"/>
      <c r="E197" s="84" t="s">
        <v>156</v>
      </c>
      <c r="F197" s="80">
        <v>2861.57</v>
      </c>
      <c r="G197" s="100"/>
      <c r="H197" s="80"/>
      <c r="I197" s="80">
        <v>0</v>
      </c>
      <c r="J197" s="80"/>
    </row>
    <row r="198" spans="1:11" s="40" customFormat="1" ht="30" customHeight="1" x14ac:dyDescent="0.25">
      <c r="B198" s="176">
        <v>3</v>
      </c>
      <c r="C198" s="177"/>
      <c r="D198" s="178"/>
      <c r="E198" s="79" t="s">
        <v>3</v>
      </c>
      <c r="F198" s="80">
        <f>F199+F205+F209</f>
        <v>2861.5699999999997</v>
      </c>
      <c r="G198" s="100"/>
      <c r="H198" s="80"/>
      <c r="I198" s="80">
        <v>0</v>
      </c>
      <c r="J198" s="80"/>
    </row>
    <row r="199" spans="1:11" s="40" customFormat="1" ht="30" customHeight="1" x14ac:dyDescent="0.25">
      <c r="B199" s="74"/>
      <c r="C199" s="75">
        <v>31</v>
      </c>
      <c r="D199" s="76"/>
      <c r="E199" s="79" t="s">
        <v>4</v>
      </c>
      <c r="F199" s="80">
        <f>SUM(F200+F202)</f>
        <v>1329</v>
      </c>
      <c r="G199" s="100"/>
      <c r="H199" s="80"/>
      <c r="I199" s="80"/>
      <c r="J199" s="80"/>
    </row>
    <row r="200" spans="1:11" s="40" customFormat="1" ht="30" customHeight="1" x14ac:dyDescent="0.25">
      <c r="B200" s="74"/>
      <c r="C200" s="75">
        <v>311</v>
      </c>
      <c r="D200" s="76"/>
      <c r="E200" s="79" t="s">
        <v>24</v>
      </c>
      <c r="F200" s="80">
        <v>1133.97</v>
      </c>
      <c r="G200" s="100"/>
      <c r="H200" s="80"/>
      <c r="I200" s="80"/>
      <c r="J200" s="80"/>
    </row>
    <row r="201" spans="1:11" s="40" customFormat="1" ht="30" customHeight="1" x14ac:dyDescent="0.25">
      <c r="B201" s="74"/>
      <c r="C201" s="75"/>
      <c r="D201" s="76">
        <v>3111</v>
      </c>
      <c r="E201" s="79" t="s">
        <v>25</v>
      </c>
      <c r="F201" s="80">
        <v>1133.97</v>
      </c>
      <c r="G201" s="100"/>
      <c r="H201" s="80"/>
      <c r="I201" s="80"/>
      <c r="J201" s="80"/>
    </row>
    <row r="202" spans="1:11" s="40" customFormat="1" ht="30" customHeight="1" x14ac:dyDescent="0.25">
      <c r="B202" s="74"/>
      <c r="C202" s="75">
        <v>313</v>
      </c>
      <c r="D202" s="76"/>
      <c r="E202" s="79" t="s">
        <v>82</v>
      </c>
      <c r="F202" s="80">
        <f>SUM(F203:F204)</f>
        <v>195.03</v>
      </c>
      <c r="G202" s="100"/>
      <c r="H202" s="80"/>
      <c r="I202" s="80"/>
      <c r="J202" s="80"/>
    </row>
    <row r="203" spans="1:11" s="40" customFormat="1" ht="30" customHeight="1" x14ac:dyDescent="0.25">
      <c r="B203" s="74"/>
      <c r="C203" s="75"/>
      <c r="D203" s="76">
        <v>3132</v>
      </c>
      <c r="E203" s="79" t="s">
        <v>83</v>
      </c>
      <c r="F203" s="80">
        <v>175.74</v>
      </c>
      <c r="G203" s="100"/>
      <c r="H203" s="80"/>
      <c r="I203" s="80"/>
      <c r="J203" s="80"/>
    </row>
    <row r="204" spans="1:11" s="40" customFormat="1" ht="30" customHeight="1" x14ac:dyDescent="0.25">
      <c r="B204" s="74"/>
      <c r="C204" s="75"/>
      <c r="D204" s="76">
        <v>3133</v>
      </c>
      <c r="E204" s="79" t="s">
        <v>168</v>
      </c>
      <c r="F204" s="80">
        <v>19.29</v>
      </c>
      <c r="G204" s="100"/>
      <c r="H204" s="80"/>
      <c r="I204" s="80"/>
      <c r="J204" s="80"/>
    </row>
    <row r="205" spans="1:11" x14ac:dyDescent="0.25">
      <c r="A205" s="40"/>
      <c r="B205" s="74"/>
      <c r="C205" s="75">
        <v>32</v>
      </c>
      <c r="D205" s="76"/>
      <c r="E205" s="79" t="s">
        <v>12</v>
      </c>
      <c r="F205" s="80">
        <v>839.89</v>
      </c>
      <c r="G205" s="100"/>
      <c r="H205" s="80"/>
      <c r="I205" s="80"/>
      <c r="J205" s="80"/>
      <c r="K205" s="40"/>
    </row>
    <row r="206" spans="1:11" x14ac:dyDescent="0.25">
      <c r="A206" s="40"/>
      <c r="B206" s="74"/>
      <c r="C206" s="75">
        <v>329</v>
      </c>
      <c r="D206" s="76"/>
      <c r="E206" s="79" t="s">
        <v>105</v>
      </c>
      <c r="F206" s="80">
        <v>839.89</v>
      </c>
      <c r="G206" s="100"/>
      <c r="H206" s="80"/>
      <c r="I206" s="80"/>
      <c r="J206" s="80"/>
      <c r="K206" s="40"/>
    </row>
    <row r="207" spans="1:11" x14ac:dyDescent="0.25">
      <c r="A207" s="40"/>
      <c r="B207" s="74"/>
      <c r="C207" s="75"/>
      <c r="D207" s="76">
        <v>3295</v>
      </c>
      <c r="E207" s="79" t="s">
        <v>108</v>
      </c>
      <c r="F207" s="80">
        <v>0</v>
      </c>
      <c r="G207" s="100"/>
      <c r="H207" s="80"/>
      <c r="I207" s="80"/>
      <c r="J207" s="80"/>
      <c r="K207" s="40"/>
    </row>
    <row r="208" spans="1:11" x14ac:dyDescent="0.25">
      <c r="A208" s="40"/>
      <c r="B208" s="74"/>
      <c r="C208" s="75"/>
      <c r="D208" s="76">
        <v>3296</v>
      </c>
      <c r="E208" s="79" t="s">
        <v>109</v>
      </c>
      <c r="F208" s="80">
        <v>839.89</v>
      </c>
      <c r="G208" s="100"/>
      <c r="H208" s="80"/>
      <c r="I208" s="80"/>
      <c r="J208" s="80"/>
      <c r="K208" s="40"/>
    </row>
    <row r="209" spans="1:11" x14ac:dyDescent="0.25">
      <c r="A209" s="40"/>
      <c r="B209" s="74"/>
      <c r="C209" s="75">
        <v>34</v>
      </c>
      <c r="D209" s="76"/>
      <c r="E209" s="79" t="s">
        <v>110</v>
      </c>
      <c r="F209" s="80">
        <v>692.68</v>
      </c>
      <c r="G209" s="100"/>
      <c r="H209" s="80"/>
      <c r="I209" s="80"/>
      <c r="J209" s="80"/>
      <c r="K209" s="40"/>
    </row>
    <row r="210" spans="1:11" x14ac:dyDescent="0.25">
      <c r="A210" s="40"/>
      <c r="B210" s="74"/>
      <c r="C210" s="75">
        <v>343</v>
      </c>
      <c r="D210" s="76"/>
      <c r="E210" s="79" t="s">
        <v>111</v>
      </c>
      <c r="F210" s="80">
        <v>692.68</v>
      </c>
      <c r="G210" s="100"/>
      <c r="H210" s="80"/>
      <c r="I210" s="80"/>
      <c r="J210" s="80"/>
      <c r="K210" s="40"/>
    </row>
    <row r="211" spans="1:11" x14ac:dyDescent="0.25">
      <c r="A211" s="40"/>
      <c r="B211" s="74"/>
      <c r="C211" s="75"/>
      <c r="D211" s="76">
        <v>3433</v>
      </c>
      <c r="E211" s="79" t="s">
        <v>112</v>
      </c>
      <c r="F211" s="80">
        <v>692.68</v>
      </c>
      <c r="G211" s="100"/>
      <c r="H211" s="80"/>
      <c r="I211" s="80"/>
      <c r="J211" s="80"/>
    </row>
    <row r="212" spans="1:11" x14ac:dyDescent="0.25">
      <c r="A212" s="40"/>
      <c r="B212" s="176"/>
      <c r="C212" s="177"/>
      <c r="D212" s="178"/>
      <c r="E212" s="79"/>
      <c r="F212" s="100"/>
      <c r="G212" s="100"/>
      <c r="H212" s="80"/>
      <c r="I212" s="80"/>
      <c r="J212" s="80"/>
    </row>
    <row r="213" spans="1:11" x14ac:dyDescent="0.25">
      <c r="A213" s="40"/>
      <c r="B213" s="74"/>
      <c r="C213" s="75"/>
      <c r="D213" s="76"/>
      <c r="E213" s="79"/>
      <c r="F213" s="41"/>
      <c r="G213" s="41"/>
      <c r="H213" s="80"/>
      <c r="I213" s="80"/>
      <c r="J213" s="80"/>
    </row>
    <row r="214" spans="1:11" x14ac:dyDescent="0.25">
      <c r="A214" s="40"/>
      <c r="B214" s="176"/>
      <c r="C214" s="177"/>
      <c r="D214" s="178"/>
      <c r="E214" s="79"/>
      <c r="F214" s="41"/>
      <c r="G214" s="41"/>
      <c r="H214" s="80"/>
      <c r="I214" s="42"/>
      <c r="J214" s="80"/>
    </row>
    <row r="215" spans="1:11" x14ac:dyDescent="0.25">
      <c r="A215" s="40"/>
      <c r="B215" s="176"/>
      <c r="C215" s="177"/>
      <c r="D215" s="178"/>
      <c r="E215" s="79"/>
      <c r="F215" s="41"/>
      <c r="G215" s="41"/>
      <c r="H215" s="80"/>
      <c r="I215" s="80"/>
      <c r="J215" s="80"/>
    </row>
    <row r="216" spans="1:11" x14ac:dyDescent="0.25">
      <c r="B216" s="74"/>
      <c r="C216" s="75"/>
      <c r="D216" s="76"/>
      <c r="E216" s="79"/>
      <c r="F216" s="41"/>
      <c r="G216" s="41"/>
      <c r="H216" s="42"/>
      <c r="I216" s="80"/>
      <c r="J216" s="80"/>
    </row>
  </sheetData>
  <mergeCells count="41">
    <mergeCell ref="B10:D10"/>
    <mergeCell ref="B11:D11"/>
    <mergeCell ref="B12:D12"/>
    <mergeCell ref="B2:J2"/>
    <mergeCell ref="B197:D197"/>
    <mergeCell ref="B4:J4"/>
    <mergeCell ref="B6:E6"/>
    <mergeCell ref="B7:E7"/>
    <mergeCell ref="B8:D8"/>
    <mergeCell ref="B9:D9"/>
    <mergeCell ref="B17:D17"/>
    <mergeCell ref="B65:D65"/>
    <mergeCell ref="B66:D66"/>
    <mergeCell ref="B160:D160"/>
    <mergeCell ref="B165:D165"/>
    <mergeCell ref="B182:D182"/>
    <mergeCell ref="B215:D215"/>
    <mergeCell ref="B191:D191"/>
    <mergeCell ref="B50:D50"/>
    <mergeCell ref="B166:D166"/>
    <mergeCell ref="B176:D176"/>
    <mergeCell ref="B212:D212"/>
    <mergeCell ref="B153:D153"/>
    <mergeCell ref="B196:D196"/>
    <mergeCell ref="B198:D198"/>
    <mergeCell ref="B64:D64"/>
    <mergeCell ref="B102:D102"/>
    <mergeCell ref="B103:D103"/>
    <mergeCell ref="B136:D136"/>
    <mergeCell ref="B187:D187"/>
    <mergeCell ref="B16:D16"/>
    <mergeCell ref="B37:D37"/>
    <mergeCell ref="B214:D214"/>
    <mergeCell ref="B78:D78"/>
    <mergeCell ref="B79:D79"/>
    <mergeCell ref="B57:D57"/>
    <mergeCell ref="B183:D183"/>
    <mergeCell ref="B167:D167"/>
    <mergeCell ref="B192:D192"/>
    <mergeCell ref="B18:D18"/>
    <mergeCell ref="B19:D19"/>
  </mergeCells>
  <pageMargins left="0" right="0" top="0" bottom="0.39370078740157483" header="0" footer="0"/>
  <pageSetup paperSize="9" scale="4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6"/>
  <sheetViews>
    <sheetView workbookViewId="0">
      <selection activeCell="J5" sqref="J5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2:12" ht="18" customHeight="1" x14ac:dyDescent="0.25">
      <c r="B2" s="172" t="s">
        <v>61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</row>
    <row r="3" spans="2:12" ht="15.75" customHeight="1" x14ac:dyDescent="0.25">
      <c r="B3" s="172" t="s">
        <v>38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</row>
    <row r="4" spans="2:12" ht="18" x14ac:dyDescent="0.25">
      <c r="B4" s="17"/>
      <c r="C4" s="17"/>
      <c r="D4" s="17"/>
      <c r="E4" s="17"/>
      <c r="F4" s="17"/>
      <c r="G4" s="17"/>
      <c r="H4" s="17"/>
      <c r="I4" s="17"/>
      <c r="J4" s="3"/>
      <c r="K4" s="3"/>
      <c r="L4" s="3"/>
    </row>
    <row r="5" spans="2:12" ht="25.5" customHeight="1" x14ac:dyDescent="0.25">
      <c r="B5" s="169" t="s">
        <v>6</v>
      </c>
      <c r="C5" s="170"/>
      <c r="D5" s="170"/>
      <c r="E5" s="170"/>
      <c r="F5" s="171"/>
      <c r="G5" s="39" t="s">
        <v>202</v>
      </c>
      <c r="H5" s="37" t="s">
        <v>203</v>
      </c>
      <c r="I5" s="39" t="s">
        <v>204</v>
      </c>
      <c r="J5" s="39" t="s">
        <v>205</v>
      </c>
      <c r="K5" s="39" t="s">
        <v>16</v>
      </c>
      <c r="L5" s="39" t="s">
        <v>47</v>
      </c>
    </row>
    <row r="6" spans="2:12" x14ac:dyDescent="0.25">
      <c r="B6" s="169">
        <v>1</v>
      </c>
      <c r="C6" s="170"/>
      <c r="D6" s="170"/>
      <c r="E6" s="170"/>
      <c r="F6" s="171"/>
      <c r="G6" s="39">
        <v>2</v>
      </c>
      <c r="H6" s="39">
        <v>3</v>
      </c>
      <c r="I6" s="39">
        <v>4</v>
      </c>
      <c r="J6" s="39">
        <v>5</v>
      </c>
      <c r="K6" s="39" t="s">
        <v>18</v>
      </c>
      <c r="L6" s="39" t="s">
        <v>19</v>
      </c>
    </row>
    <row r="7" spans="2:12" ht="25.5" x14ac:dyDescent="0.25">
      <c r="B7" s="6">
        <v>8</v>
      </c>
      <c r="C7" s="6"/>
      <c r="D7" s="6"/>
      <c r="E7" s="6"/>
      <c r="F7" s="6" t="s">
        <v>8</v>
      </c>
      <c r="G7" s="4">
        <v>0</v>
      </c>
      <c r="H7" s="4">
        <v>0</v>
      </c>
      <c r="I7" s="4">
        <v>0</v>
      </c>
      <c r="J7" s="28">
        <v>0</v>
      </c>
      <c r="K7" s="28">
        <v>0</v>
      </c>
      <c r="L7" s="28">
        <v>0</v>
      </c>
    </row>
    <row r="8" spans="2:12" x14ac:dyDescent="0.25">
      <c r="B8" s="6"/>
      <c r="C8" s="11">
        <v>84</v>
      </c>
      <c r="D8" s="11"/>
      <c r="E8" s="11"/>
      <c r="F8" s="11" t="s">
        <v>13</v>
      </c>
      <c r="G8" s="4"/>
      <c r="H8" s="4"/>
      <c r="I8" s="4"/>
      <c r="J8" s="28"/>
      <c r="K8" s="28"/>
      <c r="L8" s="28"/>
    </row>
    <row r="9" spans="2:12" ht="51" x14ac:dyDescent="0.25">
      <c r="B9" s="7"/>
      <c r="C9" s="7"/>
      <c r="D9" s="7">
        <v>841</v>
      </c>
      <c r="E9" s="7"/>
      <c r="F9" s="29" t="s">
        <v>39</v>
      </c>
      <c r="G9" s="4"/>
      <c r="H9" s="4"/>
      <c r="I9" s="4"/>
      <c r="J9" s="28"/>
      <c r="K9" s="28"/>
      <c r="L9" s="28"/>
    </row>
    <row r="10" spans="2:12" ht="25.5" x14ac:dyDescent="0.25">
      <c r="B10" s="7"/>
      <c r="C10" s="7"/>
      <c r="D10" s="7"/>
      <c r="E10" s="7">
        <v>8413</v>
      </c>
      <c r="F10" s="29" t="s">
        <v>40</v>
      </c>
      <c r="G10" s="4"/>
      <c r="H10" s="4"/>
      <c r="I10" s="4"/>
      <c r="J10" s="28"/>
      <c r="K10" s="28"/>
      <c r="L10" s="28"/>
    </row>
    <row r="11" spans="2:12" x14ac:dyDescent="0.25">
      <c r="B11" s="7"/>
      <c r="C11" s="7"/>
      <c r="D11" s="7"/>
      <c r="E11" s="8" t="s">
        <v>23</v>
      </c>
      <c r="F11" s="13"/>
      <c r="G11" s="4"/>
      <c r="H11" s="4"/>
      <c r="I11" s="4"/>
      <c r="J11" s="28"/>
      <c r="K11" s="28"/>
      <c r="L11" s="28"/>
    </row>
    <row r="12" spans="2:12" ht="25.5" x14ac:dyDescent="0.25">
      <c r="B12" s="9">
        <v>5</v>
      </c>
      <c r="C12" s="10"/>
      <c r="D12" s="10"/>
      <c r="E12" s="10"/>
      <c r="F12" s="21" t="s">
        <v>9</v>
      </c>
      <c r="G12" s="4">
        <v>0</v>
      </c>
      <c r="H12" s="4">
        <v>0</v>
      </c>
      <c r="I12" s="4">
        <v>0</v>
      </c>
      <c r="J12" s="28">
        <v>0</v>
      </c>
      <c r="K12" s="28">
        <v>0</v>
      </c>
      <c r="L12" s="28">
        <v>0</v>
      </c>
    </row>
    <row r="13" spans="2:12" ht="25.5" x14ac:dyDescent="0.25">
      <c r="B13" s="11"/>
      <c r="C13" s="11">
        <v>54</v>
      </c>
      <c r="D13" s="11"/>
      <c r="E13" s="11"/>
      <c r="F13" s="22" t="s">
        <v>14</v>
      </c>
      <c r="G13" s="4"/>
      <c r="H13" s="4"/>
      <c r="I13" s="5"/>
      <c r="J13" s="28"/>
      <c r="K13" s="28"/>
      <c r="L13" s="28"/>
    </row>
    <row r="14" spans="2:12" ht="63.75" x14ac:dyDescent="0.25">
      <c r="B14" s="11"/>
      <c r="C14" s="11"/>
      <c r="D14" s="11">
        <v>541</v>
      </c>
      <c r="E14" s="29"/>
      <c r="F14" s="29" t="s">
        <v>41</v>
      </c>
      <c r="G14" s="4"/>
      <c r="H14" s="4"/>
      <c r="I14" s="5"/>
      <c r="J14" s="28"/>
      <c r="K14" s="28"/>
      <c r="L14" s="28"/>
    </row>
    <row r="15" spans="2:12" ht="38.25" x14ac:dyDescent="0.25">
      <c r="B15" s="11"/>
      <c r="C15" s="11"/>
      <c r="D15" s="11"/>
      <c r="E15" s="29">
        <v>5413</v>
      </c>
      <c r="F15" s="29" t="s">
        <v>42</v>
      </c>
      <c r="G15" s="4"/>
      <c r="H15" s="4"/>
      <c r="I15" s="5"/>
      <c r="J15" s="28"/>
      <c r="K15" s="28"/>
      <c r="L15" s="28"/>
    </row>
    <row r="16" spans="2:12" x14ac:dyDescent="0.25">
      <c r="B16" s="12" t="s">
        <v>15</v>
      </c>
      <c r="C16" s="10"/>
      <c r="D16" s="10"/>
      <c r="E16" s="10"/>
      <c r="F16" s="21" t="s">
        <v>23</v>
      </c>
      <c r="G16" s="4"/>
      <c r="H16" s="4"/>
      <c r="I16" s="4"/>
      <c r="J16" s="28"/>
      <c r="K16" s="28"/>
      <c r="L16" s="28"/>
    </row>
  </sheetData>
  <mergeCells count="4">
    <mergeCell ref="B5:F5"/>
    <mergeCell ref="B2:L2"/>
    <mergeCell ref="B3:L3"/>
    <mergeCell ref="B6:F6"/>
  </mergeCells>
  <pageMargins left="0.7" right="0.7" top="0.75" bottom="0.75" header="0.3" footer="0.3"/>
  <pageSetup paperSize="9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6"/>
  <sheetViews>
    <sheetView workbookViewId="0">
      <selection activeCell="O14" sqref="O14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7"/>
      <c r="C1" s="17"/>
      <c r="D1" s="17"/>
      <c r="E1" s="17"/>
      <c r="F1" s="3"/>
      <c r="G1" s="3"/>
      <c r="H1" s="3"/>
    </row>
    <row r="2" spans="2:8" ht="15.75" customHeight="1" x14ac:dyDescent="0.25">
      <c r="B2" s="172" t="s">
        <v>43</v>
      </c>
      <c r="C2" s="172"/>
      <c r="D2" s="172"/>
      <c r="E2" s="172"/>
      <c r="F2" s="172"/>
      <c r="G2" s="172"/>
      <c r="H2" s="172"/>
    </row>
    <row r="3" spans="2:8" ht="18" x14ac:dyDescent="0.25">
      <c r="B3" s="17"/>
      <c r="C3" s="17"/>
      <c r="D3" s="17"/>
      <c r="E3" s="17"/>
      <c r="F3" s="3"/>
      <c r="G3" s="3"/>
      <c r="H3" s="3"/>
    </row>
    <row r="4" spans="2:8" ht="25.5" x14ac:dyDescent="0.25">
      <c r="B4" s="37" t="s">
        <v>6</v>
      </c>
      <c r="C4" s="37" t="s">
        <v>179</v>
      </c>
      <c r="D4" s="37" t="s">
        <v>206</v>
      </c>
      <c r="E4" s="37" t="s">
        <v>195</v>
      </c>
      <c r="F4" s="37" t="s">
        <v>196</v>
      </c>
      <c r="G4" s="37" t="s">
        <v>16</v>
      </c>
      <c r="H4" s="37" t="s">
        <v>47</v>
      </c>
    </row>
    <row r="5" spans="2:8" x14ac:dyDescent="0.25">
      <c r="B5" s="37">
        <v>1</v>
      </c>
      <c r="C5" s="37">
        <v>2</v>
      </c>
      <c r="D5" s="37">
        <v>3</v>
      </c>
      <c r="E5" s="37">
        <v>4</v>
      </c>
      <c r="F5" s="37">
        <v>5</v>
      </c>
      <c r="G5" s="37" t="s">
        <v>18</v>
      </c>
      <c r="H5" s="37" t="s">
        <v>19</v>
      </c>
    </row>
    <row r="6" spans="2:8" x14ac:dyDescent="0.25">
      <c r="B6" s="6" t="s">
        <v>44</v>
      </c>
      <c r="C6" s="4">
        <v>0</v>
      </c>
      <c r="D6" s="4">
        <v>0</v>
      </c>
      <c r="E6" s="5">
        <v>0</v>
      </c>
      <c r="F6" s="28">
        <v>0</v>
      </c>
      <c r="G6" s="28">
        <v>0</v>
      </c>
      <c r="H6" s="28">
        <v>0</v>
      </c>
    </row>
    <row r="7" spans="2:8" x14ac:dyDescent="0.25">
      <c r="B7" s="6" t="s">
        <v>34</v>
      </c>
      <c r="C7" s="4"/>
      <c r="D7" s="4"/>
      <c r="E7" s="4"/>
      <c r="F7" s="28"/>
      <c r="G7" s="28"/>
      <c r="H7" s="28"/>
    </row>
    <row r="8" spans="2:8" x14ac:dyDescent="0.25">
      <c r="B8" s="32" t="s">
        <v>33</v>
      </c>
      <c r="C8" s="4"/>
      <c r="D8" s="4"/>
      <c r="E8" s="4"/>
      <c r="F8" s="28"/>
      <c r="G8" s="28"/>
      <c r="H8" s="28"/>
    </row>
    <row r="9" spans="2:8" x14ac:dyDescent="0.25">
      <c r="B9" s="31" t="s">
        <v>32</v>
      </c>
      <c r="C9" s="4"/>
      <c r="D9" s="4"/>
      <c r="E9" s="4"/>
      <c r="F9" s="28"/>
      <c r="G9" s="28"/>
      <c r="H9" s="28"/>
    </row>
    <row r="10" spans="2:8" x14ac:dyDescent="0.25">
      <c r="B10" s="31" t="s">
        <v>23</v>
      </c>
      <c r="C10" s="4"/>
      <c r="D10" s="4"/>
      <c r="E10" s="4"/>
      <c r="F10" s="28"/>
      <c r="G10" s="28"/>
      <c r="H10" s="28"/>
    </row>
    <row r="11" spans="2:8" x14ac:dyDescent="0.25">
      <c r="B11" s="6" t="s">
        <v>31</v>
      </c>
      <c r="C11" s="4"/>
      <c r="D11" s="4"/>
      <c r="E11" s="5"/>
      <c r="F11" s="28"/>
      <c r="G11" s="28"/>
      <c r="H11" s="28"/>
    </row>
    <row r="12" spans="2:8" x14ac:dyDescent="0.25">
      <c r="B12" s="30" t="s">
        <v>30</v>
      </c>
      <c r="C12" s="4"/>
      <c r="D12" s="4"/>
      <c r="E12" s="5"/>
      <c r="F12" s="28"/>
      <c r="G12" s="28"/>
      <c r="H12" s="28"/>
    </row>
    <row r="13" spans="2:8" x14ac:dyDescent="0.25">
      <c r="B13" s="6" t="s">
        <v>29</v>
      </c>
      <c r="C13" s="4"/>
      <c r="D13" s="4"/>
      <c r="E13" s="5"/>
      <c r="F13" s="28"/>
      <c r="G13" s="28"/>
      <c r="H13" s="28"/>
    </row>
    <row r="14" spans="2:8" x14ac:dyDescent="0.25">
      <c r="B14" s="30" t="s">
        <v>28</v>
      </c>
      <c r="C14" s="4"/>
      <c r="D14" s="4"/>
      <c r="E14" s="5"/>
      <c r="F14" s="28"/>
      <c r="G14" s="28"/>
      <c r="H14" s="28"/>
    </row>
    <row r="15" spans="2:8" x14ac:dyDescent="0.25">
      <c r="B15" s="11" t="s">
        <v>15</v>
      </c>
      <c r="C15" s="4"/>
      <c r="D15" s="4"/>
      <c r="E15" s="5"/>
      <c r="F15" s="28"/>
      <c r="G15" s="28"/>
      <c r="H15" s="28"/>
    </row>
    <row r="16" spans="2:8" x14ac:dyDescent="0.25">
      <c r="B16" s="30"/>
      <c r="C16" s="4"/>
      <c r="D16" s="4"/>
      <c r="E16" s="5"/>
      <c r="F16" s="28"/>
      <c r="G16" s="28"/>
      <c r="H16" s="28"/>
    </row>
    <row r="17" spans="2:8" ht="15.75" customHeight="1" x14ac:dyDescent="0.25">
      <c r="B17" s="6" t="s">
        <v>45</v>
      </c>
      <c r="C17" s="4"/>
      <c r="D17" s="4"/>
      <c r="E17" s="5"/>
      <c r="F17" s="28"/>
      <c r="G17" s="28"/>
      <c r="H17" s="28"/>
    </row>
    <row r="18" spans="2:8" ht="15.75" customHeight="1" x14ac:dyDescent="0.25">
      <c r="B18" s="6" t="s">
        <v>34</v>
      </c>
      <c r="C18" s="4"/>
      <c r="D18" s="4"/>
      <c r="E18" s="4"/>
      <c r="F18" s="28"/>
      <c r="G18" s="28"/>
      <c r="H18" s="28"/>
    </row>
    <row r="19" spans="2:8" x14ac:dyDescent="0.25">
      <c r="B19" s="32" t="s">
        <v>33</v>
      </c>
      <c r="C19" s="4"/>
      <c r="D19" s="4"/>
      <c r="E19" s="4"/>
      <c r="F19" s="28"/>
      <c r="G19" s="28"/>
      <c r="H19" s="28"/>
    </row>
    <row r="20" spans="2:8" x14ac:dyDescent="0.25">
      <c r="B20" s="31" t="s">
        <v>32</v>
      </c>
      <c r="C20" s="4"/>
      <c r="D20" s="4"/>
      <c r="E20" s="4"/>
      <c r="F20" s="28"/>
      <c r="G20" s="28"/>
      <c r="H20" s="28"/>
    </row>
    <row r="21" spans="2:8" x14ac:dyDescent="0.25">
      <c r="B21" s="31" t="s">
        <v>23</v>
      </c>
      <c r="C21" s="4"/>
      <c r="D21" s="4"/>
      <c r="E21" s="4"/>
      <c r="F21" s="28"/>
      <c r="G21" s="28"/>
      <c r="H21" s="28"/>
    </row>
    <row r="22" spans="2:8" x14ac:dyDescent="0.25">
      <c r="B22" s="6" t="s">
        <v>31</v>
      </c>
      <c r="C22" s="4"/>
      <c r="D22" s="4"/>
      <c r="E22" s="5"/>
      <c r="F22" s="28"/>
      <c r="G22" s="28"/>
      <c r="H22" s="28"/>
    </row>
    <row r="23" spans="2:8" x14ac:dyDescent="0.25">
      <c r="B23" s="30" t="s">
        <v>30</v>
      </c>
      <c r="C23" s="4"/>
      <c r="D23" s="4"/>
      <c r="E23" s="5"/>
      <c r="F23" s="28"/>
      <c r="G23" s="28"/>
      <c r="H23" s="28"/>
    </row>
    <row r="24" spans="2:8" x14ac:dyDescent="0.25">
      <c r="B24" s="6" t="s">
        <v>29</v>
      </c>
      <c r="C24" s="4"/>
      <c r="D24" s="4"/>
      <c r="E24" s="5"/>
      <c r="F24" s="28"/>
      <c r="G24" s="28"/>
      <c r="H24" s="28"/>
    </row>
    <row r="25" spans="2:8" x14ac:dyDescent="0.25">
      <c r="B25" s="30" t="s">
        <v>28</v>
      </c>
      <c r="C25" s="4"/>
      <c r="D25" s="4"/>
      <c r="E25" s="5"/>
      <c r="F25" s="28"/>
      <c r="G25" s="28"/>
      <c r="H25" s="28"/>
    </row>
    <row r="26" spans="2:8" x14ac:dyDescent="0.25">
      <c r="B26" s="11" t="s">
        <v>15</v>
      </c>
      <c r="C26" s="4"/>
      <c r="D26" s="4"/>
      <c r="E26" s="5"/>
      <c r="F26" s="28"/>
      <c r="G26" s="28"/>
      <c r="H26" s="28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i prihodi prema izvoru</vt:lpstr>
      <vt:lpstr>Rashodi prema funkcijskoj k </vt:lpstr>
      <vt:lpstr>Programska klasifikacija</vt:lpstr>
      <vt:lpstr>Račun financiranja </vt:lpstr>
      <vt:lpstr>Račun fin prema izvorima f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2026-03-18T09:26:34Z</cp:lastPrinted>
  <dcterms:created xsi:type="dcterms:W3CDTF">2022-08-12T12:51:27Z</dcterms:created>
  <dcterms:modified xsi:type="dcterms:W3CDTF">2026-03-20T07:33:14Z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 JLP(R)S.xlsx</vt:lpwstr>
  </property>
</Properties>
</file>